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00\public\VYKRESY\zateplováky 2013\4_BRNO_ŠPANĚLSKÉ_GYMNÁZIUM_VEJROSTOVA_BYSTRC\2024_Tělovýchovný pavilon - rek. EL, VZT\03 PROVÁDĚCÍ PROJEKT\ROZPOČET, VÝKAZ VÝMĚR\VÝKAZ V - bez názvů\OTEVŘENÝ FORMÁT\"/>
    </mc:Choice>
  </mc:AlternateContent>
  <xr:revisionPtr revIDLastSave="0" documentId="13_ncr:1_{8CC57224-9BC6-40B8-B43E-803E1B1C570A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list'!$G$2</definedName>
    <definedName name="MJ">'Krycí list'!$G$5</definedName>
    <definedName name="Mont">Rekapitulace!$H$26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Položky!$A$1:$G$783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>Rekapitulace!$F$26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781" i="3"/>
  <c r="BD781" i="3"/>
  <c r="BC781" i="3"/>
  <c r="BA781" i="3"/>
  <c r="G781" i="3"/>
  <c r="BB781" i="3" s="1"/>
  <c r="BE779" i="3"/>
  <c r="BD779" i="3"/>
  <c r="BC779" i="3"/>
  <c r="BA779" i="3"/>
  <c r="G779" i="3"/>
  <c r="BB779" i="3" s="1"/>
  <c r="BE777" i="3"/>
  <c r="BE783" i="3" s="1"/>
  <c r="I25" i="2" s="1"/>
  <c r="BD777" i="3"/>
  <c r="BC777" i="3"/>
  <c r="BA777" i="3"/>
  <c r="G777" i="3"/>
  <c r="BB777" i="3" s="1"/>
  <c r="BE775" i="3"/>
  <c r="BD775" i="3"/>
  <c r="BC775" i="3"/>
  <c r="BA775" i="3"/>
  <c r="G775" i="3"/>
  <c r="B25" i="2"/>
  <c r="A25" i="2"/>
  <c r="BC783" i="3"/>
  <c r="G25" i="2" s="1"/>
  <c r="C783" i="3"/>
  <c r="BE772" i="3"/>
  <c r="BD772" i="3"/>
  <c r="BC772" i="3"/>
  <c r="BB772" i="3"/>
  <c r="G772" i="3"/>
  <c r="BA772" i="3" s="1"/>
  <c r="BE771" i="3"/>
  <c r="BD771" i="3"/>
  <c r="BC771" i="3"/>
  <c r="BB771" i="3"/>
  <c r="G771" i="3"/>
  <c r="BA771" i="3" s="1"/>
  <c r="BE770" i="3"/>
  <c r="BD770" i="3"/>
  <c r="BC770" i="3"/>
  <c r="BB770" i="3"/>
  <c r="G770" i="3"/>
  <c r="BA770" i="3" s="1"/>
  <c r="BE769" i="3"/>
  <c r="BD769" i="3"/>
  <c r="BC769" i="3"/>
  <c r="BB769" i="3"/>
  <c r="G769" i="3"/>
  <c r="BA769" i="3" s="1"/>
  <c r="BE768" i="3"/>
  <c r="BD768" i="3"/>
  <c r="BC768" i="3"/>
  <c r="BB768" i="3"/>
  <c r="G768" i="3"/>
  <c r="BA768" i="3" s="1"/>
  <c r="BE767" i="3"/>
  <c r="BD767" i="3"/>
  <c r="BC767" i="3"/>
  <c r="BB767" i="3"/>
  <c r="G767" i="3"/>
  <c r="BA767" i="3" s="1"/>
  <c r="BE764" i="3"/>
  <c r="BD764" i="3"/>
  <c r="BC764" i="3"/>
  <c r="BB764" i="3"/>
  <c r="G764" i="3"/>
  <c r="BA764" i="3" s="1"/>
  <c r="BE762" i="3"/>
  <c r="BD762" i="3"/>
  <c r="BC762" i="3"/>
  <c r="BB762" i="3"/>
  <c r="G762" i="3"/>
  <c r="B24" i="2"/>
  <c r="A24" i="2"/>
  <c r="C773" i="3"/>
  <c r="BE750" i="3"/>
  <c r="BC750" i="3"/>
  <c r="BB750" i="3"/>
  <c r="BA750" i="3"/>
  <c r="G750" i="3"/>
  <c r="BD750" i="3" s="1"/>
  <c r="BE741" i="3"/>
  <c r="BC741" i="3"/>
  <c r="BB741" i="3"/>
  <c r="BA741" i="3"/>
  <c r="G741" i="3"/>
  <c r="BD741" i="3" s="1"/>
  <c r="BE731" i="3"/>
  <c r="BC731" i="3"/>
  <c r="BB731" i="3"/>
  <c r="BA731" i="3"/>
  <c r="G731" i="3"/>
  <c r="BD731" i="3" s="1"/>
  <c r="BE727" i="3"/>
  <c r="BC727" i="3"/>
  <c r="BB727" i="3"/>
  <c r="BA727" i="3"/>
  <c r="BA760" i="3" s="1"/>
  <c r="E23" i="2" s="1"/>
  <c r="G727" i="3"/>
  <c r="BD727" i="3" s="1"/>
  <c r="BE721" i="3"/>
  <c r="BC721" i="3"/>
  <c r="BB721" i="3"/>
  <c r="BA721" i="3"/>
  <c r="G721" i="3"/>
  <c r="BD721" i="3" s="1"/>
  <c r="BE701" i="3"/>
  <c r="BC701" i="3"/>
  <c r="BB701" i="3"/>
  <c r="BA701" i="3"/>
  <c r="G701" i="3"/>
  <c r="BD701" i="3" s="1"/>
  <c r="BE695" i="3"/>
  <c r="BC695" i="3"/>
  <c r="BB695" i="3"/>
  <c r="BA695" i="3"/>
  <c r="G695" i="3"/>
  <c r="BD695" i="3" s="1"/>
  <c r="BE687" i="3"/>
  <c r="BC687" i="3"/>
  <c r="BB687" i="3"/>
  <c r="BA687" i="3"/>
  <c r="G687" i="3"/>
  <c r="BD687" i="3" s="1"/>
  <c r="B23" i="2"/>
  <c r="A23" i="2"/>
  <c r="C760" i="3"/>
  <c r="BE683" i="3"/>
  <c r="BD683" i="3"/>
  <c r="BC683" i="3"/>
  <c r="BA683" i="3"/>
  <c r="G683" i="3"/>
  <c r="BB683" i="3" s="1"/>
  <c r="BE676" i="3"/>
  <c r="BD676" i="3"/>
  <c r="BC676" i="3"/>
  <c r="BC685" i="3" s="1"/>
  <c r="G22" i="2" s="1"/>
  <c r="BA676" i="3"/>
  <c r="G676" i="3"/>
  <c r="BB676" i="3" s="1"/>
  <c r="BE636" i="3"/>
  <c r="BD636" i="3"/>
  <c r="BC636" i="3"/>
  <c r="BA636" i="3"/>
  <c r="G636" i="3"/>
  <c r="BB636" i="3" s="1"/>
  <c r="BE634" i="3"/>
  <c r="BD634" i="3"/>
  <c r="BC634" i="3"/>
  <c r="BA634" i="3"/>
  <c r="G634" i="3"/>
  <c r="BB634" i="3" s="1"/>
  <c r="BE632" i="3"/>
  <c r="BD632" i="3"/>
  <c r="BC632" i="3"/>
  <c r="BA632" i="3"/>
  <c r="G632" i="3"/>
  <c r="BB632" i="3" s="1"/>
  <c r="BE630" i="3"/>
  <c r="BD630" i="3"/>
  <c r="BC630" i="3"/>
  <c r="BA630" i="3"/>
  <c r="G630" i="3"/>
  <c r="BB630" i="3" s="1"/>
  <c r="BE628" i="3"/>
  <c r="BD628" i="3"/>
  <c r="BC628" i="3"/>
  <c r="BA628" i="3"/>
  <c r="G628" i="3"/>
  <c r="B22" i="2"/>
  <c r="A22" i="2"/>
  <c r="C685" i="3"/>
  <c r="BE621" i="3"/>
  <c r="BE626" i="3" s="1"/>
  <c r="I21" i="2" s="1"/>
  <c r="BD621" i="3"/>
  <c r="BD626" i="3" s="1"/>
  <c r="H21" i="2" s="1"/>
  <c r="BC621" i="3"/>
  <c r="BC626" i="3" s="1"/>
  <c r="G21" i="2" s="1"/>
  <c r="BA621" i="3"/>
  <c r="BA626" i="3" s="1"/>
  <c r="E21" i="2" s="1"/>
  <c r="G621" i="3"/>
  <c r="G626" i="3" s="1"/>
  <c r="B21" i="2"/>
  <c r="A21" i="2"/>
  <c r="C626" i="3"/>
  <c r="BE618" i="3"/>
  <c r="BD618" i="3"/>
  <c r="BC618" i="3"/>
  <c r="BA618" i="3"/>
  <c r="G618" i="3"/>
  <c r="BB618" i="3" s="1"/>
  <c r="BE616" i="3"/>
  <c r="BD616" i="3"/>
  <c r="BC616" i="3"/>
  <c r="BA616" i="3"/>
  <c r="G616" i="3"/>
  <c r="BB616" i="3" s="1"/>
  <c r="BE614" i="3"/>
  <c r="BD614" i="3"/>
  <c r="BC614" i="3"/>
  <c r="BA614" i="3"/>
  <c r="G614" i="3"/>
  <c r="BB614" i="3" s="1"/>
  <c r="BE605" i="3"/>
  <c r="BD605" i="3"/>
  <c r="BC605" i="3"/>
  <c r="BA605" i="3"/>
  <c r="G605" i="3"/>
  <c r="BB605" i="3" s="1"/>
  <c r="BE594" i="3"/>
  <c r="BD594" i="3"/>
  <c r="BC594" i="3"/>
  <c r="BA594" i="3"/>
  <c r="G594" i="3"/>
  <c r="BB594" i="3" s="1"/>
  <c r="BE588" i="3"/>
  <c r="BD588" i="3"/>
  <c r="BC588" i="3"/>
  <c r="BA588" i="3"/>
  <c r="G588" i="3"/>
  <c r="BB588" i="3" s="1"/>
  <c r="BE582" i="3"/>
  <c r="BD582" i="3"/>
  <c r="BC582" i="3"/>
  <c r="BA582" i="3"/>
  <c r="G582" i="3"/>
  <c r="BB582" i="3" s="1"/>
  <c r="BE577" i="3"/>
  <c r="BD577" i="3"/>
  <c r="BC577" i="3"/>
  <c r="BA577" i="3"/>
  <c r="G577" i="3"/>
  <c r="BB577" i="3" s="1"/>
  <c r="BE572" i="3"/>
  <c r="BD572" i="3"/>
  <c r="BC572" i="3"/>
  <c r="BA572" i="3"/>
  <c r="G572" i="3"/>
  <c r="BB572" i="3" s="1"/>
  <c r="BE567" i="3"/>
  <c r="BD567" i="3"/>
  <c r="BC567" i="3"/>
  <c r="BA567" i="3"/>
  <c r="G567" i="3"/>
  <c r="BB567" i="3" s="1"/>
  <c r="BE563" i="3"/>
  <c r="BD563" i="3"/>
  <c r="BC563" i="3"/>
  <c r="BA563" i="3"/>
  <c r="G563" i="3"/>
  <c r="BB563" i="3" s="1"/>
  <c r="BE560" i="3"/>
  <c r="BD560" i="3"/>
  <c r="BC560" i="3"/>
  <c r="BA560" i="3"/>
  <c r="G560" i="3"/>
  <c r="BB560" i="3" s="1"/>
  <c r="BE557" i="3"/>
  <c r="BD557" i="3"/>
  <c r="BC557" i="3"/>
  <c r="BA557" i="3"/>
  <c r="G557" i="3"/>
  <c r="BB557" i="3" s="1"/>
  <c r="BE532" i="3"/>
  <c r="BD532" i="3"/>
  <c r="BC532" i="3"/>
  <c r="BA532" i="3"/>
  <c r="G532" i="3"/>
  <c r="BB532" i="3" s="1"/>
  <c r="BE506" i="3"/>
  <c r="BD506" i="3"/>
  <c r="BC506" i="3"/>
  <c r="BA506" i="3"/>
  <c r="G506" i="3"/>
  <c r="BB506" i="3" s="1"/>
  <c r="BE502" i="3"/>
  <c r="BD502" i="3"/>
  <c r="BC502" i="3"/>
  <c r="BA502" i="3"/>
  <c r="G502" i="3"/>
  <c r="BB502" i="3" s="1"/>
  <c r="BE500" i="3"/>
  <c r="BD500" i="3"/>
  <c r="BC500" i="3"/>
  <c r="BA500" i="3"/>
  <c r="G500" i="3"/>
  <c r="BB500" i="3" s="1"/>
  <c r="BE451" i="3"/>
  <c r="BD451" i="3"/>
  <c r="BC451" i="3"/>
  <c r="BA451" i="3"/>
  <c r="G451" i="3"/>
  <c r="BB451" i="3" s="1"/>
  <c r="BE401" i="3"/>
  <c r="BD401" i="3"/>
  <c r="BC401" i="3"/>
  <c r="BA401" i="3"/>
  <c r="G401" i="3"/>
  <c r="B20" i="2"/>
  <c r="A20" i="2"/>
  <c r="C619" i="3"/>
  <c r="BE398" i="3"/>
  <c r="BD398" i="3"/>
  <c r="BC398" i="3"/>
  <c r="BA398" i="3"/>
  <c r="G398" i="3"/>
  <c r="BB398" i="3" s="1"/>
  <c r="BE391" i="3"/>
  <c r="BD391" i="3"/>
  <c r="BC391" i="3"/>
  <c r="BA391" i="3"/>
  <c r="G391" i="3"/>
  <c r="BB391" i="3" s="1"/>
  <c r="BE385" i="3"/>
  <c r="BD385" i="3"/>
  <c r="BC385" i="3"/>
  <c r="BA385" i="3"/>
  <c r="G385" i="3"/>
  <c r="BB385" i="3" s="1"/>
  <c r="BE380" i="3"/>
  <c r="BD380" i="3"/>
  <c r="BC380" i="3"/>
  <c r="BA380" i="3"/>
  <c r="G380" i="3"/>
  <c r="BB380" i="3" s="1"/>
  <c r="BE374" i="3"/>
  <c r="BE399" i="3" s="1"/>
  <c r="I19" i="2" s="1"/>
  <c r="BD374" i="3"/>
  <c r="BC374" i="3"/>
  <c r="BA374" i="3"/>
  <c r="G374" i="3"/>
  <c r="BB374" i="3" s="1"/>
  <c r="BE369" i="3"/>
  <c r="BD369" i="3"/>
  <c r="BC369" i="3"/>
  <c r="BA369" i="3"/>
  <c r="G369" i="3"/>
  <c r="BB369" i="3" s="1"/>
  <c r="BE361" i="3"/>
  <c r="BD361" i="3"/>
  <c r="BC361" i="3"/>
  <c r="BA361" i="3"/>
  <c r="G361" i="3"/>
  <c r="BB361" i="3" s="1"/>
  <c r="BE353" i="3"/>
  <c r="BD353" i="3"/>
  <c r="BC353" i="3"/>
  <c r="BA353" i="3"/>
  <c r="G353" i="3"/>
  <c r="BB353" i="3" s="1"/>
  <c r="B19" i="2"/>
  <c r="A19" i="2"/>
  <c r="C399" i="3"/>
  <c r="BE350" i="3"/>
  <c r="BD350" i="3"/>
  <c r="BC350" i="3"/>
  <c r="BA350" i="3"/>
  <c r="G350" i="3"/>
  <c r="BB350" i="3" s="1"/>
  <c r="BE344" i="3"/>
  <c r="BD344" i="3"/>
  <c r="BC344" i="3"/>
  <c r="BA344" i="3"/>
  <c r="G344" i="3"/>
  <c r="BB344" i="3" s="1"/>
  <c r="BE336" i="3"/>
  <c r="BD336" i="3"/>
  <c r="BC336" i="3"/>
  <c r="BA336" i="3"/>
  <c r="G336" i="3"/>
  <c r="BB336" i="3" s="1"/>
  <c r="BE328" i="3"/>
  <c r="BD328" i="3"/>
  <c r="BC328" i="3"/>
  <c r="BA328" i="3"/>
  <c r="G328" i="3"/>
  <c r="BB328" i="3" s="1"/>
  <c r="BE320" i="3"/>
  <c r="BD320" i="3"/>
  <c r="BC320" i="3"/>
  <c r="BA320" i="3"/>
  <c r="G320" i="3"/>
  <c r="BB320" i="3" s="1"/>
  <c r="B18" i="2"/>
  <c r="A18" i="2"/>
  <c r="C351" i="3"/>
  <c r="BE317" i="3"/>
  <c r="BD317" i="3"/>
  <c r="BC317" i="3"/>
  <c r="BA317" i="3"/>
  <c r="G317" i="3"/>
  <c r="BB317" i="3" s="1"/>
  <c r="BE315" i="3"/>
  <c r="BD315" i="3"/>
  <c r="BC315" i="3"/>
  <c r="BA315" i="3"/>
  <c r="G315" i="3"/>
  <c r="BB315" i="3" s="1"/>
  <c r="BE307" i="3"/>
  <c r="BD307" i="3"/>
  <c r="BC307" i="3"/>
  <c r="BC318" i="3" s="1"/>
  <c r="G17" i="2" s="1"/>
  <c r="BA307" i="3"/>
  <c r="BA318" i="3" s="1"/>
  <c r="E17" i="2" s="1"/>
  <c r="G307" i="3"/>
  <c r="BB307" i="3" s="1"/>
  <c r="B17" i="2"/>
  <c r="A17" i="2"/>
  <c r="C318" i="3"/>
  <c r="BE304" i="3"/>
  <c r="BE305" i="3" s="1"/>
  <c r="I16" i="2" s="1"/>
  <c r="BD304" i="3"/>
  <c r="BD305" i="3" s="1"/>
  <c r="H16" i="2" s="1"/>
  <c r="BC304" i="3"/>
  <c r="BB304" i="3"/>
  <c r="BB305" i="3" s="1"/>
  <c r="F16" i="2" s="1"/>
  <c r="G304" i="3"/>
  <c r="G305" i="3" s="1"/>
  <c r="B16" i="2"/>
  <c r="A16" i="2"/>
  <c r="BC305" i="3"/>
  <c r="G16" i="2" s="1"/>
  <c r="C305" i="3"/>
  <c r="BE297" i="3"/>
  <c r="BD297" i="3"/>
  <c r="BC297" i="3"/>
  <c r="BB297" i="3"/>
  <c r="G297" i="3"/>
  <c r="BA297" i="3" s="1"/>
  <c r="BE290" i="3"/>
  <c r="BD290" i="3"/>
  <c r="BC290" i="3"/>
  <c r="BB290" i="3"/>
  <c r="G290" i="3"/>
  <c r="BA290" i="3" s="1"/>
  <c r="BE285" i="3"/>
  <c r="BD285" i="3"/>
  <c r="BC285" i="3"/>
  <c r="BB285" i="3"/>
  <c r="G285" i="3"/>
  <c r="BA285" i="3" s="1"/>
  <c r="BE281" i="3"/>
  <c r="BD281" i="3"/>
  <c r="BC281" i="3"/>
  <c r="BB281" i="3"/>
  <c r="G281" i="3"/>
  <c r="BA281" i="3" s="1"/>
  <c r="BE274" i="3"/>
  <c r="BD274" i="3"/>
  <c r="BC274" i="3"/>
  <c r="BB274" i="3"/>
  <c r="G274" i="3"/>
  <c r="BA274" i="3" s="1"/>
  <c r="BE270" i="3"/>
  <c r="BD270" i="3"/>
  <c r="BC270" i="3"/>
  <c r="BB270" i="3"/>
  <c r="G270" i="3"/>
  <c r="BA270" i="3" s="1"/>
  <c r="BE266" i="3"/>
  <c r="BD266" i="3"/>
  <c r="BC266" i="3"/>
  <c r="BB266" i="3"/>
  <c r="G266" i="3"/>
  <c r="BA266" i="3" s="1"/>
  <c r="BE262" i="3"/>
  <c r="BD262" i="3"/>
  <c r="BC262" i="3"/>
  <c r="BB262" i="3"/>
  <c r="G262" i="3"/>
  <c r="BA262" i="3" s="1"/>
  <c r="BE253" i="3"/>
  <c r="BD253" i="3"/>
  <c r="BC253" i="3"/>
  <c r="BB253" i="3"/>
  <c r="G253" i="3"/>
  <c r="B15" i="2"/>
  <c r="A15" i="2"/>
  <c r="C302" i="3"/>
  <c r="BE247" i="3"/>
  <c r="BD247" i="3"/>
  <c r="BC247" i="3"/>
  <c r="BB247" i="3"/>
  <c r="G247" i="3"/>
  <c r="BA247" i="3" s="1"/>
  <c r="BE242" i="3"/>
  <c r="BD242" i="3"/>
  <c r="BC242" i="3"/>
  <c r="BB242" i="3"/>
  <c r="G242" i="3"/>
  <c r="BA242" i="3" s="1"/>
  <c r="BE237" i="3"/>
  <c r="BD237" i="3"/>
  <c r="BC237" i="3"/>
  <c r="BB237" i="3"/>
  <c r="G237" i="3"/>
  <c r="BA237" i="3" s="1"/>
  <c r="BE228" i="3"/>
  <c r="BD228" i="3"/>
  <c r="BC228" i="3"/>
  <c r="BC251" i="3" s="1"/>
  <c r="G14" i="2" s="1"/>
  <c r="BB228" i="3"/>
  <c r="G228" i="3"/>
  <c r="BA228" i="3" s="1"/>
  <c r="B14" i="2"/>
  <c r="A14" i="2"/>
  <c r="C251" i="3"/>
  <c r="BE224" i="3"/>
  <c r="BD224" i="3"/>
  <c r="BC224" i="3"/>
  <c r="BB224" i="3"/>
  <c r="G224" i="3"/>
  <c r="BA224" i="3" s="1"/>
  <c r="BE222" i="3"/>
  <c r="BD222" i="3"/>
  <c r="BC222" i="3"/>
  <c r="BB222" i="3"/>
  <c r="G222" i="3"/>
  <c r="BA222" i="3" s="1"/>
  <c r="BE218" i="3"/>
  <c r="BD218" i="3"/>
  <c r="BC218" i="3"/>
  <c r="BB218" i="3"/>
  <c r="G218" i="3"/>
  <c r="BA218" i="3" s="1"/>
  <c r="BE207" i="3"/>
  <c r="BD207" i="3"/>
  <c r="BC207" i="3"/>
  <c r="BB207" i="3"/>
  <c r="G207" i="3"/>
  <c r="B13" i="2"/>
  <c r="A13" i="2"/>
  <c r="C226" i="3"/>
  <c r="BE203" i="3"/>
  <c r="BD203" i="3"/>
  <c r="BC203" i="3"/>
  <c r="BB203" i="3"/>
  <c r="G203" i="3"/>
  <c r="BA203" i="3" s="1"/>
  <c r="BE201" i="3"/>
  <c r="BD201" i="3"/>
  <c r="BC201" i="3"/>
  <c r="BB201" i="3"/>
  <c r="G201" i="3"/>
  <c r="BA201" i="3" s="1"/>
  <c r="BE191" i="3"/>
  <c r="BD191" i="3"/>
  <c r="BC191" i="3"/>
  <c r="BB191" i="3"/>
  <c r="G191" i="3"/>
  <c r="BA191" i="3" s="1"/>
  <c r="BE189" i="3"/>
  <c r="BD189" i="3"/>
  <c r="BC189" i="3"/>
  <c r="BB189" i="3"/>
  <c r="G189" i="3"/>
  <c r="BA189" i="3" s="1"/>
  <c r="BE187" i="3"/>
  <c r="BD187" i="3"/>
  <c r="BC187" i="3"/>
  <c r="BB187" i="3"/>
  <c r="G187" i="3"/>
  <c r="BA187" i="3" s="1"/>
  <c r="BE179" i="3"/>
  <c r="BD179" i="3"/>
  <c r="BC179" i="3"/>
  <c r="BB179" i="3"/>
  <c r="G179" i="3"/>
  <c r="BA179" i="3" s="1"/>
  <c r="BE176" i="3"/>
  <c r="BD176" i="3"/>
  <c r="BC176" i="3"/>
  <c r="BB176" i="3"/>
  <c r="G176" i="3"/>
  <c r="B12" i="2"/>
  <c r="A12" i="2"/>
  <c r="C205" i="3"/>
  <c r="BE169" i="3"/>
  <c r="BD169" i="3"/>
  <c r="BC169" i="3"/>
  <c r="BB169" i="3"/>
  <c r="G169" i="3"/>
  <c r="BA169" i="3" s="1"/>
  <c r="BE164" i="3"/>
  <c r="BD164" i="3"/>
  <c r="BC164" i="3"/>
  <c r="BC174" i="3" s="1"/>
  <c r="G11" i="2" s="1"/>
  <c r="BB164" i="3"/>
  <c r="G164" i="3"/>
  <c r="BA164" i="3" s="1"/>
  <c r="B11" i="2"/>
  <c r="A11" i="2"/>
  <c r="C174" i="3"/>
  <c r="BE155" i="3"/>
  <c r="BE162" i="3" s="1"/>
  <c r="I10" i="2" s="1"/>
  <c r="BD155" i="3"/>
  <c r="BD162" i="3" s="1"/>
  <c r="H10" i="2" s="1"/>
  <c r="BC155" i="3"/>
  <c r="BC162" i="3" s="1"/>
  <c r="G10" i="2" s="1"/>
  <c r="BB155" i="3"/>
  <c r="BB162" i="3" s="1"/>
  <c r="F10" i="2" s="1"/>
  <c r="G155" i="3"/>
  <c r="BA155" i="3" s="1"/>
  <c r="BA162" i="3" s="1"/>
  <c r="E10" i="2" s="1"/>
  <c r="B10" i="2"/>
  <c r="A10" i="2"/>
  <c r="C162" i="3"/>
  <c r="BE148" i="3"/>
  <c r="BD148" i="3"/>
  <c r="BC148" i="3"/>
  <c r="BB148" i="3"/>
  <c r="G148" i="3"/>
  <c r="BA148" i="3" s="1"/>
  <c r="BE137" i="3"/>
  <c r="BD137" i="3"/>
  <c r="BC137" i="3"/>
  <c r="BB137" i="3"/>
  <c r="G137" i="3"/>
  <c r="BA137" i="3" s="1"/>
  <c r="BE124" i="3"/>
  <c r="BD124" i="3"/>
  <c r="BC124" i="3"/>
  <c r="BB124" i="3"/>
  <c r="G124" i="3"/>
  <c r="BA124" i="3" s="1"/>
  <c r="BE118" i="3"/>
  <c r="BD118" i="3"/>
  <c r="BC118" i="3"/>
  <c r="BB118" i="3"/>
  <c r="G118" i="3"/>
  <c r="BA118" i="3" s="1"/>
  <c r="BE110" i="3"/>
  <c r="BD110" i="3"/>
  <c r="BC110" i="3"/>
  <c r="BB110" i="3"/>
  <c r="G110" i="3"/>
  <c r="BA110" i="3" s="1"/>
  <c r="B9" i="2"/>
  <c r="A9" i="2"/>
  <c r="C153" i="3"/>
  <c r="BE106" i="3"/>
  <c r="BD106" i="3"/>
  <c r="BC106" i="3"/>
  <c r="BB106" i="3"/>
  <c r="G106" i="3"/>
  <c r="BA106" i="3" s="1"/>
  <c r="BE104" i="3"/>
  <c r="BD104" i="3"/>
  <c r="BC104" i="3"/>
  <c r="BB104" i="3"/>
  <c r="G104" i="3"/>
  <c r="BA104" i="3" s="1"/>
  <c r="BE93" i="3"/>
  <c r="BD93" i="3"/>
  <c r="BC93" i="3"/>
  <c r="BB93" i="3"/>
  <c r="G93" i="3"/>
  <c r="BA93" i="3" s="1"/>
  <c r="BE80" i="3"/>
  <c r="BD80" i="3"/>
  <c r="BC80" i="3"/>
  <c r="BB80" i="3"/>
  <c r="G80" i="3"/>
  <c r="BA80" i="3" s="1"/>
  <c r="BE74" i="3"/>
  <c r="BD74" i="3"/>
  <c r="BC74" i="3"/>
  <c r="BB74" i="3"/>
  <c r="G74" i="3"/>
  <c r="BA74" i="3" s="1"/>
  <c r="BE56" i="3"/>
  <c r="BD56" i="3"/>
  <c r="BC56" i="3"/>
  <c r="BB56" i="3"/>
  <c r="G56" i="3"/>
  <c r="BA56" i="3" s="1"/>
  <c r="BE48" i="3"/>
  <c r="BD48" i="3"/>
  <c r="BC48" i="3"/>
  <c r="BB48" i="3"/>
  <c r="G48" i="3"/>
  <c r="BA48" i="3" s="1"/>
  <c r="BE44" i="3"/>
  <c r="BD44" i="3"/>
  <c r="BC44" i="3"/>
  <c r="BB44" i="3"/>
  <c r="G44" i="3"/>
  <c r="BA44" i="3" s="1"/>
  <c r="BE39" i="3"/>
  <c r="BD39" i="3"/>
  <c r="BC39" i="3"/>
  <c r="BB39" i="3"/>
  <c r="G39" i="3"/>
  <c r="BA39" i="3" s="1"/>
  <c r="BE34" i="3"/>
  <c r="BD34" i="3"/>
  <c r="BC34" i="3"/>
  <c r="BB34" i="3"/>
  <c r="G34" i="3"/>
  <c r="B8" i="2"/>
  <c r="A8" i="2"/>
  <c r="C108" i="3"/>
  <c r="BE27" i="3"/>
  <c r="BD27" i="3"/>
  <c r="BC27" i="3"/>
  <c r="BC32" i="3" s="1"/>
  <c r="G7" i="2" s="1"/>
  <c r="BB27" i="3"/>
  <c r="G27" i="3"/>
  <c r="BA27" i="3" s="1"/>
  <c r="BE22" i="3"/>
  <c r="BE32" i="3" s="1"/>
  <c r="I7" i="2" s="1"/>
  <c r="BD22" i="3"/>
  <c r="BC22" i="3"/>
  <c r="BB22" i="3"/>
  <c r="G22" i="3"/>
  <c r="BA22" i="3" s="1"/>
  <c r="BE8" i="3"/>
  <c r="BD8" i="3"/>
  <c r="BC8" i="3"/>
  <c r="BB8" i="3"/>
  <c r="G8" i="3"/>
  <c r="B7" i="2"/>
  <c r="A7" i="2"/>
  <c r="C32" i="3"/>
  <c r="E4" i="3"/>
  <c r="C4" i="3"/>
  <c r="F3" i="3"/>
  <c r="C3" i="3"/>
  <c r="C2" i="2"/>
  <c r="C1" i="2"/>
  <c r="C33" i="1"/>
  <c r="F33" i="1" s="1"/>
  <c r="C31" i="1"/>
  <c r="G7" i="1"/>
  <c r="D2" i="1"/>
  <c r="C2" i="1"/>
  <c r="G783" i="3" l="1"/>
  <c r="BA783" i="3"/>
  <c r="E25" i="2" s="1"/>
  <c r="G685" i="3"/>
  <c r="BA619" i="3"/>
  <c r="E20" i="2" s="1"/>
  <c r="BA399" i="3"/>
  <c r="E19" i="2" s="1"/>
  <c r="BC351" i="3"/>
  <c r="G18" i="2" s="1"/>
  <c r="BE302" i="3"/>
  <c r="I15" i="2" s="1"/>
  <c r="BD226" i="3"/>
  <c r="H13" i="2" s="1"/>
  <c r="BE153" i="3"/>
  <c r="I9" i="2" s="1"/>
  <c r="BE108" i="3"/>
  <c r="I8" i="2" s="1"/>
  <c r="BB32" i="3"/>
  <c r="F7" i="2" s="1"/>
  <c r="BC399" i="3"/>
  <c r="G19" i="2" s="1"/>
  <c r="BD205" i="3"/>
  <c r="H12" i="2" s="1"/>
  <c r="BE351" i="3"/>
  <c r="I18" i="2" s="1"/>
  <c r="BA685" i="3"/>
  <c r="E22" i="2" s="1"/>
  <c r="BC205" i="3"/>
  <c r="G12" i="2" s="1"/>
  <c r="BA351" i="3"/>
  <c r="E18" i="2" s="1"/>
  <c r="BC226" i="3"/>
  <c r="G13" i="2" s="1"/>
  <c r="BE318" i="3"/>
  <c r="I17" i="2" s="1"/>
  <c r="BE773" i="3"/>
  <c r="I24" i="2" s="1"/>
  <c r="BD685" i="3"/>
  <c r="H22" i="2" s="1"/>
  <c r="BE251" i="3"/>
  <c r="I14" i="2" s="1"/>
  <c r="BC760" i="3"/>
  <c r="G23" i="2" s="1"/>
  <c r="BE760" i="3"/>
  <c r="I23" i="2" s="1"/>
  <c r="BE685" i="3"/>
  <c r="I22" i="2" s="1"/>
  <c r="BB773" i="3"/>
  <c r="F24" i="2" s="1"/>
  <c r="BE619" i="3"/>
  <c r="I20" i="2" s="1"/>
  <c r="BC108" i="3"/>
  <c r="G8" i="2" s="1"/>
  <c r="BC153" i="3"/>
  <c r="G9" i="2" s="1"/>
  <c r="BC619" i="3"/>
  <c r="G20" i="2" s="1"/>
  <c r="BB302" i="3"/>
  <c r="F15" i="2" s="1"/>
  <c r="BE174" i="3"/>
  <c r="I11" i="2" s="1"/>
  <c r="BB108" i="3"/>
  <c r="F8" i="2" s="1"/>
  <c r="BC302" i="3"/>
  <c r="G15" i="2" s="1"/>
  <c r="BE205" i="3"/>
  <c r="I12" i="2" s="1"/>
  <c r="BC773" i="3"/>
  <c r="G24" i="2" s="1"/>
  <c r="BE226" i="3"/>
  <c r="I13" i="2" s="1"/>
  <c r="BD32" i="3"/>
  <c r="H7" i="2" s="1"/>
  <c r="BD108" i="3"/>
  <c r="H8" i="2" s="1"/>
  <c r="BB205" i="3"/>
  <c r="F12" i="2" s="1"/>
  <c r="BB226" i="3"/>
  <c r="F13" i="2" s="1"/>
  <c r="BD302" i="3"/>
  <c r="H15" i="2" s="1"/>
  <c r="BD399" i="3"/>
  <c r="H19" i="2" s="1"/>
  <c r="BB621" i="3"/>
  <c r="BB626" i="3" s="1"/>
  <c r="F21" i="2" s="1"/>
  <c r="BB628" i="3"/>
  <c r="BB685" i="3" s="1"/>
  <c r="F22" i="2" s="1"/>
  <c r="G773" i="3"/>
  <c r="BD783" i="3"/>
  <c r="H25" i="2" s="1"/>
  <c r="BD153" i="3"/>
  <c r="H9" i="2" s="1"/>
  <c r="BD174" i="3"/>
  <c r="H11" i="2" s="1"/>
  <c r="G205" i="3"/>
  <c r="G226" i="3"/>
  <c r="BD251" i="3"/>
  <c r="H14" i="2" s="1"/>
  <c r="BD351" i="3"/>
  <c r="H18" i="2" s="1"/>
  <c r="G619" i="3"/>
  <c r="BD619" i="3"/>
  <c r="H20" i="2" s="1"/>
  <c r="BD760" i="3"/>
  <c r="H23" i="2" s="1"/>
  <c r="BD773" i="3"/>
  <c r="H24" i="2" s="1"/>
  <c r="BB775" i="3"/>
  <c r="BB783" i="3" s="1"/>
  <c r="F25" i="2" s="1"/>
  <c r="G32" i="3"/>
  <c r="G108" i="3"/>
  <c r="BB153" i="3"/>
  <c r="F9" i="2" s="1"/>
  <c r="BB174" i="3"/>
  <c r="F11" i="2" s="1"/>
  <c r="BB251" i="3"/>
  <c r="F14" i="2" s="1"/>
  <c r="G302" i="3"/>
  <c r="BD318" i="3"/>
  <c r="H17" i="2" s="1"/>
  <c r="BB401" i="3"/>
  <c r="BB619" i="3" s="1"/>
  <c r="F20" i="2" s="1"/>
  <c r="BB760" i="3"/>
  <c r="F23" i="2" s="1"/>
  <c r="BA153" i="3"/>
  <c r="E9" i="2" s="1"/>
  <c r="BA174" i="3"/>
  <c r="E11" i="2" s="1"/>
  <c r="BA251" i="3"/>
  <c r="E14" i="2" s="1"/>
  <c r="BB351" i="3"/>
  <c r="F18" i="2" s="1"/>
  <c r="BB318" i="3"/>
  <c r="F17" i="2" s="1"/>
  <c r="BB399" i="3"/>
  <c r="F19" i="2" s="1"/>
  <c r="BA8" i="3"/>
  <c r="BA32" i="3" s="1"/>
  <c r="E7" i="2" s="1"/>
  <c r="BA34" i="3"/>
  <c r="BA108" i="3" s="1"/>
  <c r="E8" i="2" s="1"/>
  <c r="G153" i="3"/>
  <c r="G162" i="3"/>
  <c r="G174" i="3"/>
  <c r="BA176" i="3"/>
  <c r="BA205" i="3" s="1"/>
  <c r="E12" i="2" s="1"/>
  <c r="BA207" i="3"/>
  <c r="BA226" i="3" s="1"/>
  <c r="E13" i="2" s="1"/>
  <c r="G251" i="3"/>
  <c r="BA253" i="3"/>
  <c r="BA302" i="3" s="1"/>
  <c r="E15" i="2" s="1"/>
  <c r="BA304" i="3"/>
  <c r="BA305" i="3" s="1"/>
  <c r="E16" i="2" s="1"/>
  <c r="G760" i="3"/>
  <c r="BA762" i="3"/>
  <c r="BA773" i="3" s="1"/>
  <c r="E24" i="2" s="1"/>
  <c r="G318" i="3"/>
  <c r="G351" i="3"/>
  <c r="G399" i="3"/>
  <c r="I26" i="2" l="1"/>
  <c r="C21" i="1" s="1"/>
  <c r="G26" i="2"/>
  <c r="C18" i="1" s="1"/>
  <c r="H26" i="2"/>
  <c r="C17" i="1" s="1"/>
  <c r="F26" i="2"/>
  <c r="C16" i="1" s="1"/>
  <c r="E26" i="2"/>
  <c r="G38" i="2" l="1"/>
  <c r="I38" i="2" s="1"/>
  <c r="G37" i="2"/>
  <c r="I37" i="2" s="1"/>
  <c r="G21" i="1" s="1"/>
  <c r="G36" i="2"/>
  <c r="I36" i="2" s="1"/>
  <c r="G20" i="1" s="1"/>
  <c r="G35" i="2"/>
  <c r="I35" i="2" s="1"/>
  <c r="G19" i="1" s="1"/>
  <c r="G34" i="2"/>
  <c r="I34" i="2" s="1"/>
  <c r="G18" i="1" s="1"/>
  <c r="G33" i="2"/>
  <c r="I33" i="2" s="1"/>
  <c r="G17" i="1" s="1"/>
  <c r="G32" i="2"/>
  <c r="I32" i="2" s="1"/>
  <c r="G16" i="1" s="1"/>
  <c r="G31" i="2"/>
  <c r="I31" i="2" s="1"/>
  <c r="C15" i="1"/>
  <c r="C19" i="1" s="1"/>
  <c r="C22" i="1" s="1"/>
  <c r="G15" i="1" l="1"/>
  <c r="H39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<sst xmlns="http://schemas.openxmlformats.org/spreadsheetml/2006/main" count="1770" uniqueCount="645">
  <si>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</si>
  <si>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</si>
  <si>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</si>
  <si>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</si>
  <si>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</si>
  <si>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</si>
  <si>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</si>
  <si>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</si>
  <si>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</si>
  <si>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</si>
  <si>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</si>
  <si>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</si>
  <si>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</si>
  <si>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</si>
  <si>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</si>
  <si>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</si>
  <si>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</si>
  <si>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</si>
  <si>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</si>
  <si>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</si>
  <si>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</si>
  <si>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</si>
  <si>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</si>
  <si>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</si>
  <si>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</si>
  <si>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</si>
  <si>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</si>
  <si>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</si>
  <si>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</si>
  <si>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</si>
  <si>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</si>
  <si>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</si>
  <si>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</si>
  <si>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</si>
  <si>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</si>
  <si>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</si>
  <si>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</si>
  <si>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</si>
  <si>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</si>
  <si>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</si>
  <si>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</si>
  <si>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</si>
  <si>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</si>
  <si>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</si>
  <si>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</si>
  <si>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</si>
  <si>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</si>
  <si>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</si>
  <si>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</si>
  <si>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</si>
  <si>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</si>
  <si>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</si>
  <si>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</si>
  <si>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</si>
  <si>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</si>
  <si>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</si>
  <si>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</si>
  <si>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</si>
  <si>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</si>
  <si>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</si>
  <si>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</si>
  <si>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</si>
  <si>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</si>
  <si>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</si>
  <si>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</si>
  <si>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</si>
  <si>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</si>
  <si>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</si>
  <si>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</si>
  <si>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</si>
  <si>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</si>
  <si>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</si>
  <si>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</si>
  <si>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</si>
  <si>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</si>
  <si>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</si>
  <si>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</si>
  <si>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</si>
  <si>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00003582</t>
  </si>
  <si>
    <t>Sníž.energ.nároč.techn.tělovýchov.pavilonu GYBY</t>
  </si>
  <si>
    <t>Tělovýchovný pavilon GYBY</t>
  </si>
  <si>
    <t>Snížení energetic.náročnosti technologií těl.pav.</t>
  </si>
  <si>
    <t>3</t>
  </si>
  <si>
    <t>Svislé a kompletní konstrukce</t>
  </si>
  <si>
    <t>310271430R00</t>
  </si>
  <si>
    <t xml:space="preserve">Zazdívka otvorů do 0,25 m2, pórobet.tvár., tl.30cm </t>
  </si>
  <si>
    <t>kus</t>
  </si>
  <si>
    <t>v.č.D.1.1-01-půdorys 1.np a dílčí řezy C-C,D-D,E-E:</t>
  </si>
  <si>
    <t>legenda stavebních úprav:</t>
  </si>
  <si>
    <t xml:space="preserve">SÚ13-zaslepení 7 ks stávajících otvorů o rozměru 750x250mm,otvory: </t>
  </si>
  <si>
    <t>zazděny porobet.tvárnicemi tl.300mm,z vnější strany doplněny minerál.:</t>
  </si>
  <si>
    <t>vlnou tl.150mm,stávající VZT mřížky z vnější starny ponechány,:</t>
  </si>
  <si>
    <t>vnitřní strana bude omítnuta a opatřena malbou:</t>
  </si>
  <si>
    <t>116,117:7</t>
  </si>
  <si>
    <t>v.č.D.1.1-02-půdorys 2.np:</t>
  </si>
  <si>
    <t>SÚ12-demontáž stávajícího dřevěného obkladu VZT a zapravení :</t>
  </si>
  <si>
    <t>prostupů po demontáži VZT potrubí:</t>
  </si>
  <si>
    <t>200x400mm:2</t>
  </si>
  <si>
    <t>200x600mm:2</t>
  </si>
  <si>
    <t>317121351RT2</t>
  </si>
  <si>
    <t>Montáž ŽB překladů do 240 cm dodatečně do rýh včetně dodávky RZP 4/10  239 x 14 x 14 cm</t>
  </si>
  <si>
    <t>v.č.D.1.1-03-půdorys 3.np:</t>
  </si>
  <si>
    <t xml:space="preserve">SÚ8-rozšíření dveří-zhotovení montážního otvoru pro osazení nové VZT: </t>
  </si>
  <si>
    <t>překlad RZP:1</t>
  </si>
  <si>
    <t>340271615R00</t>
  </si>
  <si>
    <t xml:space="preserve">Zazdívka otvorů pl.do 4 m2, pórobet.tvár.,tl.15 cm </t>
  </si>
  <si>
    <t>m3</t>
  </si>
  <si>
    <t>zpětná zazdívka otvoru :(1,7*2-0,9*2)*0,15</t>
  </si>
  <si>
    <t>311</t>
  </si>
  <si>
    <t>Sádrokartonové konstrukce</t>
  </si>
  <si>
    <t>342264051RT1</t>
  </si>
  <si>
    <t>Podhled sádrokartonový na zavěšenou ocel. konstr. desky standard tl. 12,5 mm, bez izolace</t>
  </si>
  <si>
    <t>m2</t>
  </si>
  <si>
    <t>v.č.D.1.1-07-specifikace stropních podhledů a stěnových akustických :</t>
  </si>
  <si>
    <t>panelů:</t>
  </si>
  <si>
    <t>dodávka podhledu (vč.nosného roštu):</t>
  </si>
  <si>
    <t>podle výměry P6:104,631</t>
  </si>
  <si>
    <t>342264051RT3</t>
  </si>
  <si>
    <t>Podhled sádrokartonový na zavěšenou ocel. konstr. desky standard impreg. tl. 12,5 mm, bez izolace</t>
  </si>
  <si>
    <t>podle výměry P5:55,11</t>
  </si>
  <si>
    <t>342264098RT2</t>
  </si>
  <si>
    <t>Příplatek k podhledu sádrokart. za plochu do 10 m2 pro plochy 2 - 5 m2</t>
  </si>
  <si>
    <t xml:space="preserve">podhled P5: </t>
  </si>
  <si>
    <t>102:3,32</t>
  </si>
  <si>
    <t>342264098RT3</t>
  </si>
  <si>
    <t>Příplatek k podhledu sádrokart. za plochu do 10 m2 pro plochy 5 - 10 m2</t>
  </si>
  <si>
    <t>110:5,13</t>
  </si>
  <si>
    <t>111:5,3</t>
  </si>
  <si>
    <t>204:5,4</t>
  </si>
  <si>
    <t>211:5,7</t>
  </si>
  <si>
    <t>342266111RU7</t>
  </si>
  <si>
    <t>Obklad stěn sádrokartonem na ocelovou konstrukci desky standard tl. 12,5 mm, bez izolace</t>
  </si>
  <si>
    <t>u podhledu P6:</t>
  </si>
  <si>
    <t>119/část:(2,515+3,385)*0,125</t>
  </si>
  <si>
    <t>u okna:2,4*0,2</t>
  </si>
  <si>
    <t xml:space="preserve">120/část: </t>
  </si>
  <si>
    <t>podle řezu D-D,popř.C-C:</t>
  </si>
  <si>
    <t>u světlíků (po obvodě):0,9*4*0,2*4</t>
  </si>
  <si>
    <t>zakrytí kabeláže:12*0,2</t>
  </si>
  <si>
    <t>u vstupu do m.č.119:(2,1+0,4)*0,125</t>
  </si>
  <si>
    <t>podle řezu E-E:(3,43-0,69)*0,125+(17,4*2+1,2)*0,125</t>
  </si>
  <si>
    <t>105,115:2,7*0,3</t>
  </si>
  <si>
    <t>207,214:2,7*0,3</t>
  </si>
  <si>
    <t>SÚ11-opláštění ocel.konstrukce (pol.Z02) sdk obkladem na kovovém:</t>
  </si>
  <si>
    <t>roštu:(3+0,3)*3</t>
  </si>
  <si>
    <t>342266111RU8</t>
  </si>
  <si>
    <t>Obklad stěn sádrokartonem na ocelovou konstrukci desky protipožární tl. 12,5 mm, bez izolace</t>
  </si>
  <si>
    <t>SÚ14-sdk opláštění el.rozvaděče-opláštění s požární odoln.EI 45 DP1:</t>
  </si>
  <si>
    <t>nad podhled:</t>
  </si>
  <si>
    <t>101:(0,4+1,2)*3,175-0,9*0,9</t>
  </si>
  <si>
    <t>342266998RT1</t>
  </si>
  <si>
    <t>Příplatek pro obklad za plochu do 5 m2 plochy do 2 m2</t>
  </si>
  <si>
    <t xml:space="preserve">podle řezu E-E:(3,43-0,69)*0,125 </t>
  </si>
  <si>
    <t>342266998RT2</t>
  </si>
  <si>
    <t>Příplatek pro obklad za plochu do 5 m2 plochy 2 - 5 m2</t>
  </si>
  <si>
    <t>podle řezu E-E:(17,4*2+1,2)*0,125</t>
  </si>
  <si>
    <t>59533350</t>
  </si>
  <si>
    <t>+přípočet desek u podhledu P5:55,11*1,05</t>
  </si>
  <si>
    <t>59591060</t>
  </si>
  <si>
    <t>-odpočet desek u podhledu P5:-55,11*1,05</t>
  </si>
  <si>
    <t>61</t>
  </si>
  <si>
    <t>Upravy povrchů vnitřní</t>
  </si>
  <si>
    <t>610991111R00</t>
  </si>
  <si>
    <t xml:space="preserve">Zakrývání výplní vnitřních otvorů </t>
  </si>
  <si>
    <t>výplně otvorů,cč.zakrytí dřevěných obkladů stěn:(30,3+14,95)*2*2,1+(14,545+15)*2*2,1+1,8*0,6+1,8*0,9+0,81*3+0,9*0,6*2</t>
  </si>
  <si>
    <t>2,4*1,8*9+1,2*2,7+1,2*1,8+5,5*1,8*3+6*2,4+5,5*2,4+1,8*2,4</t>
  </si>
  <si>
    <t>výplně otvorů:3,6*1,8*5+1,8*0,9*2+0,9*0,9*5+1,8*0,9+3,6*1,8*2</t>
  </si>
  <si>
    <t>výplně otvorů:1,8*0,9+0,6*0,45*2</t>
  </si>
  <si>
    <t>612401191RT2</t>
  </si>
  <si>
    <t>Omítka malých ploch vnitřních stěn do 0,09 m2 vápennou štukovou omítkou</t>
  </si>
  <si>
    <t>612401291RT2</t>
  </si>
  <si>
    <t>Omítka malých ploch vnitřních stěn do 0,25 m2 vápennou štukovovou omítkou</t>
  </si>
  <si>
    <t>612425931RT2</t>
  </si>
  <si>
    <t>Omítka vápenná vnitřního ostění - štuková s použitím suché maltové směsi</t>
  </si>
  <si>
    <t>u vybouraných otvorů:</t>
  </si>
  <si>
    <t>legenda prostupů:</t>
  </si>
  <si>
    <t>SP3-prostup stěnou 1100x350,tl.425mm:0,425*(1,1+0,35*2)</t>
  </si>
  <si>
    <t>v místě osazeného překladu:2,4*0,15*2</t>
  </si>
  <si>
    <t>SP4-prostup obvodovou stěnou 810x500,tl.300mm:0,3*(0,81+0,5*2)</t>
  </si>
  <si>
    <t>612420016RAA</t>
  </si>
  <si>
    <t>Omítka stěn vnitřní vápenocementová štuková montáž a demontáž pomocného lešení</t>
  </si>
  <si>
    <t>omítka zazdívky :(1,7*2-0,9*2)*2</t>
  </si>
  <si>
    <t>62</t>
  </si>
  <si>
    <t>Úpravy povrchů vnější</t>
  </si>
  <si>
    <t>62.1</t>
  </si>
  <si>
    <t>Doplnění KZS tl.150mm po zazděných otvorech do 0,25m2</t>
  </si>
  <si>
    <t>64</t>
  </si>
  <si>
    <t>Výplně otvorů</t>
  </si>
  <si>
    <t>642945111R00</t>
  </si>
  <si>
    <t xml:space="preserve">Osazení zárubní ocel. požár.1křídl., pl. do 2,5 m2 </t>
  </si>
  <si>
    <t>nové dveře do strojovny VZT (zárubeň požární 900x1970x150mm):1</t>
  </si>
  <si>
    <t>553 33-01VC</t>
  </si>
  <si>
    <t xml:space="preserve">Zárubeň ocelová ZHtm 160/1970/900 L, P, EI, EW 30 </t>
  </si>
  <si>
    <t>94</t>
  </si>
  <si>
    <t>Lešení a stavební výtahy</t>
  </si>
  <si>
    <t>941955001R00</t>
  </si>
  <si>
    <t xml:space="preserve">Lešení lehké pomocné, výška podlahy do 1,2 m </t>
  </si>
  <si>
    <t>pro dmtž podhledů:333,52</t>
  </si>
  <si>
    <t xml:space="preserve">      mtž podhledů P1-P3,P5,P6:96,58+74,22+191,25+55,11+104,631</t>
  </si>
  <si>
    <t>943943221R00</t>
  </si>
  <si>
    <t xml:space="preserve">Montáž lešení prostorové lehké, do 200kg, H 10 m </t>
  </si>
  <si>
    <t>pro dmtž původních podhledů a mtž nových :</t>
  </si>
  <si>
    <t>SÚ7-výměna stávajícího Al podhledu za nový stropní akustický podhled:</t>
  </si>
  <si>
    <t>ma 2-jitém roštu:</t>
  </si>
  <si>
    <t>pro podhled P4:</t>
  </si>
  <si>
    <t>215:(14,545*15-0,7*0,4-0,6*0,4*2-0,4*0,3)*6</t>
  </si>
  <si>
    <t>216:30,3*14,95*6</t>
  </si>
  <si>
    <t>943943292R00</t>
  </si>
  <si>
    <t xml:space="preserve">Příplatek za každý měsíc použití k pol..3221, 3222 </t>
  </si>
  <si>
    <t>příplatek za použití (3 měsíce):4021,68*3</t>
  </si>
  <si>
    <t>943943821R00</t>
  </si>
  <si>
    <t xml:space="preserve">Demontáž lešení, prostor. lehké, 200 kPa, H 10 m </t>
  </si>
  <si>
    <t>viz prostorové lešení:4021,68</t>
  </si>
  <si>
    <t>943955021R00</t>
  </si>
  <si>
    <t xml:space="preserve">Montáž lešeňové podlahy s příčníky a podél.,H 10 m </t>
  </si>
  <si>
    <t xml:space="preserve">215:(14,545*15-0,7*0,4-0,6*0,4*2-0,4*0,3) </t>
  </si>
  <si>
    <t xml:space="preserve">216:30,3*14,95 </t>
  </si>
  <si>
    <t>pro obklad stěn O1:(2,4*3+7,2*2+3,6*2)*1,5</t>
  </si>
  <si>
    <t xml:space="preserve">      demontáž dřevěného obkladu:2,07*1,5</t>
  </si>
  <si>
    <t>943955191R00</t>
  </si>
  <si>
    <t xml:space="preserve">Příplatek za každý měsíc použití leš.k pol.21až 41 </t>
  </si>
  <si>
    <t>příplatek za použití (3 měsíce):716,585*3</t>
  </si>
  <si>
    <t>943955821R00</t>
  </si>
  <si>
    <t xml:space="preserve">Demontáž leš. podlahy s příč. a podélníky, H 10 m </t>
  </si>
  <si>
    <t>viz lešenová podlaha:716,585</t>
  </si>
  <si>
    <t>95</t>
  </si>
  <si>
    <t>Dokončovací konstrukce na pozemních stavbách</t>
  </si>
  <si>
    <t>952901111R00</t>
  </si>
  <si>
    <t xml:space="preserve">Vyčištění budov o výšce podlaží do 4 m </t>
  </si>
  <si>
    <t>101-105:11,61+3,32+0,94+1,28+53,46</t>
  </si>
  <si>
    <t>108-114:10,1+3,42+5,13+5,3+3,42+10,1+14,46</t>
  </si>
  <si>
    <t>118-120:18,1+12,27+187,54</t>
  </si>
  <si>
    <t xml:space="preserve">201-213:22,58+12,51+5,5+5,4+9,12+23,16+6,48+26,23+17,65+5,37+5,7 </t>
  </si>
  <si>
    <t>10,37+26,76</t>
  </si>
  <si>
    <t>217,218:14,69+1,26</t>
  </si>
  <si>
    <t>301,302:24,7+20,57</t>
  </si>
  <si>
    <t>952901114R00</t>
  </si>
  <si>
    <t xml:space="preserve">Vyčištění budov o výšce podlaží nad 4 m </t>
  </si>
  <si>
    <t>215:14,545*15-0,7*0,4-0,6*0,4*2-0,4*0,3</t>
  </si>
  <si>
    <t>216:30,3*14,95</t>
  </si>
  <si>
    <t>953941312R00</t>
  </si>
  <si>
    <t xml:space="preserve">Osazení hasicího přístroje na stěnu </t>
  </si>
  <si>
    <t>2x hasící přístroj práškový (6 kg):2</t>
  </si>
  <si>
    <t>449 84-01VC</t>
  </si>
  <si>
    <t xml:space="preserve">Přístroj hasicí práškový 6kg </t>
  </si>
  <si>
    <t>96</t>
  </si>
  <si>
    <t>Bourání konstrukcí</t>
  </si>
  <si>
    <t>967031142R00</t>
  </si>
  <si>
    <t xml:space="preserve">Přisekání rovných ostění cihelných na MC </t>
  </si>
  <si>
    <t>SÚ8-rozšíření dveří-zhotovení montážního otvoru pro osazení nové VZT:0,15*2</t>
  </si>
  <si>
    <t>968071125R00</t>
  </si>
  <si>
    <t xml:space="preserve">Vyvěšení, zavěšení kovových křídel dveří pl. 2 m2 </t>
  </si>
  <si>
    <t>dveře 900x1970mm:1</t>
  </si>
  <si>
    <t>968072455R00</t>
  </si>
  <si>
    <t xml:space="preserve">Vybourání kovových dveřních zárubní pl. do 2 m2 </t>
  </si>
  <si>
    <t>zárubeň 900x1970mm:0,9*1,97</t>
  </si>
  <si>
    <t>901-1     RVC</t>
  </si>
  <si>
    <t>HZS demontáže</t>
  </si>
  <si>
    <t>h</t>
  </si>
  <si>
    <t>SÚ9-dmtž stávajícího rozvaděče VZT:10</t>
  </si>
  <si>
    <t>97</t>
  </si>
  <si>
    <t>Prorážení otvorů</t>
  </si>
  <si>
    <t>970251300R00</t>
  </si>
  <si>
    <t xml:space="preserve">Řezání železobetonu hl. řezu 300 mm </t>
  </si>
  <si>
    <t>m</t>
  </si>
  <si>
    <t>SP1-prostup stropem 350x500mm,tl.300mm (2 ks):(0,35+0,5)*2*2</t>
  </si>
  <si>
    <t>SÚ10-před vybouráním nového prostupu pro VZT prověřit provedení :</t>
  </si>
  <si>
    <t>obvodového pláště v místě bourání (konzultace se statikem):</t>
  </si>
  <si>
    <t>SP2-prostup obvodovou stěnou 2760x350,tl.300mm:(2,76+0,35)*2</t>
  </si>
  <si>
    <t>971033631R00</t>
  </si>
  <si>
    <t xml:space="preserve">Vybourání otv. zeď cihel. pl.4 m2, tl.15 cm, MVC </t>
  </si>
  <si>
    <t>SÚ8-rozšíření dveří-zhotovení montážního otvoru pro osazení nové VZT:(1,7-0,9)*2</t>
  </si>
  <si>
    <t>971035541R00</t>
  </si>
  <si>
    <t xml:space="preserve">Vybourání otv. zeď cihel. pl. 1 m2, tl. 30 cm, MC </t>
  </si>
  <si>
    <t>SP4-prostup obvodovou stěnou 810x500,tl.300mm:0,81*0,5*0,3</t>
  </si>
  <si>
    <t>971035561R00</t>
  </si>
  <si>
    <t xml:space="preserve">Vybourání otv. zeď cihel. pl. 1 m2, tl. 60 cm, MC </t>
  </si>
  <si>
    <t>SP3-prostup stěnou 1100x350,tl.425mm:1,1*0,35*0,425</t>
  </si>
  <si>
    <t>971052551R00</t>
  </si>
  <si>
    <t xml:space="preserve">Vybourání otvorů zdi želbet. pl. 1 m2, tl. 60 cm </t>
  </si>
  <si>
    <t>SP2-prostup obvodovou stěnou 2760x350,tl.300mm:2,76*0,35*0,3</t>
  </si>
  <si>
    <t>972054341R00</t>
  </si>
  <si>
    <t xml:space="preserve">Vybourání otv. stropy ŽB pl. 0,25 m2, tl. 15 cm </t>
  </si>
  <si>
    <t>SP1-prostup stropem 350x500mm,tl.300mm (2 ks):2*2</t>
  </si>
  <si>
    <t>974031664R00</t>
  </si>
  <si>
    <t xml:space="preserve">Vysekání rýh zeď cihelná vtah. nosníků 15 x 15 cm </t>
  </si>
  <si>
    <t>pro překlad RZP:2,4</t>
  </si>
  <si>
    <t>978041114R00</t>
  </si>
  <si>
    <t xml:space="preserve">Odstranění KZS EPS F tl. 140 mm s omítkou </t>
  </si>
  <si>
    <t xml:space="preserve">SP2-prostup obvodovou stěnou 2760x350,tl.300mm:2,76*0,35 </t>
  </si>
  <si>
    <t xml:space="preserve">SP4-prostup obvodovou stěnou 810x500,tl.300mm:0,81*0,5 </t>
  </si>
  <si>
    <t>901-2      RVC</t>
  </si>
  <si>
    <t>HZS-prověření provedení obvodového pláště sondou (konzultace se statikem)</t>
  </si>
  <si>
    <t>obvodového pláště v místě bourání sondou (konzultace se statikem):15</t>
  </si>
  <si>
    <t>99</t>
  </si>
  <si>
    <t>Staveništní přesun hmot</t>
  </si>
  <si>
    <t>999281108R00</t>
  </si>
  <si>
    <t xml:space="preserve">Přesun hmot pro opravy a údržbu do výšky 12 m </t>
  </si>
  <si>
    <t>t</t>
  </si>
  <si>
    <t>713</t>
  </si>
  <si>
    <t>Izolace tepelné</t>
  </si>
  <si>
    <t>713131130R00</t>
  </si>
  <si>
    <t xml:space="preserve">Izolace tepelná stěn vložením do konstrukce </t>
  </si>
  <si>
    <t>116,117:0,75*0,25*7</t>
  </si>
  <si>
    <t>63151376.A</t>
  </si>
  <si>
    <t>minerální vata tl.150mm:2</t>
  </si>
  <si>
    <t>998713102R00</t>
  </si>
  <si>
    <t xml:space="preserve">Přesun hmot pro izolace tepelné, výšky do 12 m </t>
  </si>
  <si>
    <t>714</t>
  </si>
  <si>
    <t>Izolace akustické a protiotřesové</t>
  </si>
  <si>
    <t>714111301R00</t>
  </si>
  <si>
    <t xml:space="preserve">Montáž akust. obklad. panelů, na příchytku </t>
  </si>
  <si>
    <t>01-svislý stěnový akustický obklad :</t>
  </si>
  <si>
    <t>v.č.D.1.1-05-pohled P1:</t>
  </si>
  <si>
    <t>výměra (malá tělocvična):2,4*1,2*3</t>
  </si>
  <si>
    <t>v.č.D.1.1-06-pohled P2:</t>
  </si>
  <si>
    <t>výměra (velká tělocvična):3,6*1,2*2</t>
  </si>
  <si>
    <t>v.č.D.1.1-06-pohled P3:</t>
  </si>
  <si>
    <t>výměra (velká tělocvična):7,2*1,2*2</t>
  </si>
  <si>
    <t>714119001R00</t>
  </si>
  <si>
    <t xml:space="preserve">Montáž akust. obklad. panelů, podkladový rošt </t>
  </si>
  <si>
    <t>714186034R00</t>
  </si>
  <si>
    <t xml:space="preserve">Montáž akust.izolací - zakrytí pohltivých vložek </t>
  </si>
  <si>
    <t>553.O1</t>
  </si>
  <si>
    <t>Svislý stěnový akustický obklad-O1 rozměr 1200x600x35mm</t>
  </si>
  <si>
    <t>reakce na oheň A2s1,d0,ostatní viz popis položky:</t>
  </si>
  <si>
    <t>dodávka obkladu (vč.nosného roštu a izolace):</t>
  </si>
  <si>
    <t>podle výměry O1:34,56</t>
  </si>
  <si>
    <t>998714102R00</t>
  </si>
  <si>
    <t xml:space="preserve">Přesun hmot pro akustická opatření, výšky do 12 m </t>
  </si>
  <si>
    <t>766</t>
  </si>
  <si>
    <t>Konstrukce truhlářské</t>
  </si>
  <si>
    <t>766411811R00</t>
  </si>
  <si>
    <t xml:space="preserve">Demontáž obložení stěn panely velikosti do 1,5 m2 </t>
  </si>
  <si>
    <t>demontáž obkladu dřevěného:</t>
  </si>
  <si>
    <t>výměra (velká tělocvična):(0,38+2,07)*3,5+0,38*2,07</t>
  </si>
  <si>
    <t>766411822R00</t>
  </si>
  <si>
    <t xml:space="preserve">Demontáž podkladových roštů obložení stěn </t>
  </si>
  <si>
    <t>766661422R00</t>
  </si>
  <si>
    <t xml:space="preserve">Montáž dveří protipožárních 1kříd. nad 80 cm </t>
  </si>
  <si>
    <t>nové dveře do strojovny VZT (požární 900x1970mm):1</t>
  </si>
  <si>
    <t>766669117R00</t>
  </si>
  <si>
    <t xml:space="preserve">Dokování samozavírače na ocelovou zárubeň </t>
  </si>
  <si>
    <t>nové dveře do strojovny VZT (požární 900x1970mm):</t>
  </si>
  <si>
    <t>samozavírač :1</t>
  </si>
  <si>
    <t>766670021R00</t>
  </si>
  <si>
    <t xml:space="preserve">Montáž kliky a štítku </t>
  </si>
  <si>
    <t>549 17-01VC</t>
  </si>
  <si>
    <t xml:space="preserve">Integrovaný samozavírač s aretací </t>
  </si>
  <si>
    <t>611 65-01VC</t>
  </si>
  <si>
    <t>Dveře vnitřní protipožární 90x197 cm požární odolnost EI 30 C,DP3</t>
  </si>
  <si>
    <t>součástí dodávka p.ú.dveří a kování vč.zámku:</t>
  </si>
  <si>
    <t>kování klika/klika,zámek bezpečnostní FAB:</t>
  </si>
  <si>
    <t>998766102R00</t>
  </si>
  <si>
    <t xml:space="preserve">Přesun hmot pro truhlářské konstr., výšky do 12 m </t>
  </si>
  <si>
    <t>767</t>
  </si>
  <si>
    <t>Konstrukce zámečnické</t>
  </si>
  <si>
    <t>767581802R00</t>
  </si>
  <si>
    <t xml:space="preserve">Demontáž podhledů - lamel </t>
  </si>
  <si>
    <t>SÚ2-výměna stávajícího Al podhledu za nový z minerálních akustických:</t>
  </si>
  <si>
    <t>čtvercových kazet:</t>
  </si>
  <si>
    <t>101:11,61</t>
  </si>
  <si>
    <t>103:0,94</t>
  </si>
  <si>
    <t>104:1,28</t>
  </si>
  <si>
    <t>105/část:53,46-27,3</t>
  </si>
  <si>
    <t>108:10,1</t>
  </si>
  <si>
    <t>109:3,42</t>
  </si>
  <si>
    <t>112:3,42</t>
  </si>
  <si>
    <t>113:10,1</t>
  </si>
  <si>
    <t>114:14,46</t>
  </si>
  <si>
    <t>118:18,1</t>
  </si>
  <si>
    <t>SÚ6-výměna stávajícího Al podhledu za nový z minerálních akustických:</t>
  </si>
  <si>
    <t>obdélníkových kazet:</t>
  </si>
  <si>
    <t>105/část:8,55*1,2+(0,75+5,7)*1,2+(0,6+7,15)*1,2</t>
  </si>
  <si>
    <t>201:22,58</t>
  </si>
  <si>
    <t>203:5,5</t>
  </si>
  <si>
    <t>205:9,12</t>
  </si>
  <si>
    <t>206:23,16</t>
  </si>
  <si>
    <t>207:(2,7-1,2)*2,4</t>
  </si>
  <si>
    <t>208:26,23</t>
  </si>
  <si>
    <t>210:5,37</t>
  </si>
  <si>
    <t>212:10,37</t>
  </si>
  <si>
    <t>213:26,76</t>
  </si>
  <si>
    <t>217:14,69</t>
  </si>
  <si>
    <t>218:1,26</t>
  </si>
  <si>
    <t>202:12,61</t>
  </si>
  <si>
    <t>209:17,65</t>
  </si>
  <si>
    <t>207:2,4*1,2</t>
  </si>
  <si>
    <t>Mezisoučet</t>
  </si>
  <si>
    <t>215:14,546*15-0,7*0,4-0,6*0,4*2-0,4*0,3</t>
  </si>
  <si>
    <t>767582800R00</t>
  </si>
  <si>
    <t xml:space="preserve">Demontáž podhledů - roštů </t>
  </si>
  <si>
    <t>767584502R00</t>
  </si>
  <si>
    <t xml:space="preserve">Montáž podhledů kazetových na ocel.konstr.60x60 cm </t>
  </si>
  <si>
    <t>podhled P1+P3:96,58+191,25</t>
  </si>
  <si>
    <t>767585111R00</t>
  </si>
  <si>
    <t xml:space="preserve">Montáž zářivkových těles bez prostupu </t>
  </si>
  <si>
    <t>u podhledu P2:</t>
  </si>
  <si>
    <t>120:17</t>
  </si>
  <si>
    <t>767585113R00</t>
  </si>
  <si>
    <t xml:space="preserve">Montáž doplňků podhledů - okrajová lišta </t>
  </si>
  <si>
    <t>u podhledů P1-P3:</t>
  </si>
  <si>
    <t>101:(4,3+2,7)*2</t>
  </si>
  <si>
    <t>103:(0,85+1,1)*2</t>
  </si>
  <si>
    <t>104:(1,5+0,85)*2</t>
  </si>
  <si>
    <t>105:(2,7+5,7+8,55+7,15)*2</t>
  </si>
  <si>
    <t>108:(2,15+4,7)*2</t>
  </si>
  <si>
    <t>109:(1,8+1,9)*2</t>
  </si>
  <si>
    <t>112:(1,9+1,8)*2</t>
  </si>
  <si>
    <t>113:(1,6+0,45+6,5)*2</t>
  </si>
  <si>
    <t>114:(6,2+2,4)*2</t>
  </si>
  <si>
    <t>118:(2,8+6,45)*2</t>
  </si>
  <si>
    <t>120:(12+0,6)*2*2+(21+1,2)*2+(17,4+1,2)*2</t>
  </si>
  <si>
    <t>201:(5,25+4,3)*2</t>
  </si>
  <si>
    <t>203:(2+1,8)*2+(1,4+0,85)*2</t>
  </si>
  <si>
    <t>205:(6,65+1,5)*2</t>
  </si>
  <si>
    <t>206:(4,205+5,55)*2</t>
  </si>
  <si>
    <t>207:(2,7+2,4)*2</t>
  </si>
  <si>
    <t>208:(6,45+4,205)*2</t>
  </si>
  <si>
    <t>210:(1,9+1,5)*2+(1,4+0,9)*2*2</t>
  </si>
  <si>
    <t>212:(6,65+1,6)*2</t>
  </si>
  <si>
    <t>213:(4,3+6,4)*2</t>
  </si>
  <si>
    <t>217:(6,005+2,7)*2</t>
  </si>
  <si>
    <t>218:(1,4+0,9)*2</t>
  </si>
  <si>
    <t>767585115R00</t>
  </si>
  <si>
    <t xml:space="preserve">Montáž doplňků podhledů - úprava kazet </t>
  </si>
  <si>
    <t>101:4,3+2,7*2</t>
  </si>
  <si>
    <t>103:(0,85+1,1)*2-0,6</t>
  </si>
  <si>
    <t>104:(1,5+0,85)*2-0,6</t>
  </si>
  <si>
    <t>105:1,2*3</t>
  </si>
  <si>
    <t>108:(2,15+4,7)</t>
  </si>
  <si>
    <t>109:(1,8+1,9)</t>
  </si>
  <si>
    <t>112:(1,9+1,8)</t>
  </si>
  <si>
    <t>113:(1,6+0,45+6,5)*2-6-1,2</t>
  </si>
  <si>
    <t>114:(6,2+2,4)*2-5,4</t>
  </si>
  <si>
    <t>118:6,45+2,8+0,45+0,4</t>
  </si>
  <si>
    <t>201:5,25+4,3*2</t>
  </si>
  <si>
    <t>203:(2+1,8)+(1,4+0,85)*2-0,6</t>
  </si>
  <si>
    <t>205:(6,65+1,5)-1,2-3,95</t>
  </si>
  <si>
    <t>206:4,205*2</t>
  </si>
  <si>
    <t>207:2,4*2</t>
  </si>
  <si>
    <t>208:4,205+(0,4*3+0,6)*2</t>
  </si>
  <si>
    <t>212:0,4+1,2+6,65+0,45*2</t>
  </si>
  <si>
    <t>213:4,3*2-3,7+6,4*2</t>
  </si>
  <si>
    <t>217:2,7-2,4+6,005</t>
  </si>
  <si>
    <t>767995104R00</t>
  </si>
  <si>
    <t xml:space="preserve">Výroba a montáž kov. atypických konstr. do 50 kg </t>
  </si>
  <si>
    <t>kg</t>
  </si>
  <si>
    <t>výpis zámečnických výrobků:</t>
  </si>
  <si>
    <t>Z02:48,5*3</t>
  </si>
  <si>
    <t>767995108R00</t>
  </si>
  <si>
    <t xml:space="preserve">Výroba a montáž kov. atypických konstr. nad 500 kg </t>
  </si>
  <si>
    <t>Z01:625</t>
  </si>
  <si>
    <t>953981103R00</t>
  </si>
  <si>
    <t xml:space="preserve">Chemické kotvy do betonu, hl. 110 mm, M 12, ampule </t>
  </si>
  <si>
    <t>(Z01) 06-chemická kotva M12,ks 24:24</t>
  </si>
  <si>
    <t>(Z02) 04-chemická kotva M12,ks 30:30</t>
  </si>
  <si>
    <t>553.P1</t>
  </si>
  <si>
    <t>Kazetový akustický minerální stropní podhled-P1 rozměr 600x600x20mm s viditelnou konstrukcí</t>
  </si>
  <si>
    <t>podle výměry P1:96,58</t>
  </si>
  <si>
    <t>553.P2</t>
  </si>
  <si>
    <t>Kazetový akustický minerální stropní podhled-P2 rozměr 1200x600x20mm s viditelnou konstrukcí</t>
  </si>
  <si>
    <t xml:space="preserve">podle výměry P2 :74,22 </t>
  </si>
  <si>
    <t>553.P3</t>
  </si>
  <si>
    <t>Kazetový akustický minerální stropní podhled-P3 rozměr 600x600x15mm s viditelnou konstrukcí</t>
  </si>
  <si>
    <t>podle výměry P3:191,25</t>
  </si>
  <si>
    <t>553.P4-100</t>
  </si>
  <si>
    <t>Kazetový akustický dřevovláknit.stropní podhled-P4 rozměr 1200x600x25m,izolace 100mm</t>
  </si>
  <si>
    <t>dodávka podhledu (vč.nosného roštu a izolace):</t>
  </si>
  <si>
    <t>podle výměry P4-100:357,08</t>
  </si>
  <si>
    <t>553.P4-50</t>
  </si>
  <si>
    <t>Kazetový akustický dřevovláknit.stropní podhled-P4 rozměr 1200x600x25m,izolace 50mm</t>
  </si>
  <si>
    <t>podle výměry P4-50:313,2</t>
  </si>
  <si>
    <t>553.Z01</t>
  </si>
  <si>
    <t>Ocel.konstrukce pro uložení VZT jednotky-Z01 p.ú.žárové zinkování</t>
  </si>
  <si>
    <t>specifikace výrobku:</t>
  </si>
  <si>
    <t>ocelová konstrukce z profilů (p.ú.žárové zinkování):</t>
  </si>
  <si>
    <t>01-80x140x5mm,dl.3250mm,ks 4:</t>
  </si>
  <si>
    <t>02-100x100x4mm,dl.1140mm,ks 4:</t>
  </si>
  <si>
    <t>03-100x100x4mm,dl.1300mm,ks 3:</t>
  </si>
  <si>
    <t>04-100x100x4mm,dl.1250mm,ks 6:</t>
  </si>
  <si>
    <t>05-P10-250x250,ks 6:</t>
  </si>
  <si>
    <t>06-chemická kotva M12,ks 24:</t>
  </si>
  <si>
    <t>Z01:1</t>
  </si>
  <si>
    <t>553.Z02</t>
  </si>
  <si>
    <t>Ocel.konstrukce pro ukotvení stěnového panelu-Z02 p.ú.základní avrchní nátěr</t>
  </si>
  <si>
    <t>ocelová konstrukce z profilů (p.ú.základní a vrchní nátěr):</t>
  </si>
  <si>
    <t>01-100x100x4mm,dl.2980mm,ks 3:</t>
  </si>
  <si>
    <t>02-P10-250x175,ks 6:</t>
  </si>
  <si>
    <t>03-P10-100x250,ks 6:</t>
  </si>
  <si>
    <t>04-chemická kotva M12,ks 30:</t>
  </si>
  <si>
    <t>Z02:3</t>
  </si>
  <si>
    <t>767 58-450VC</t>
  </si>
  <si>
    <t xml:space="preserve">Montáž podhledů kazetových na ocel.konstr.120x60cm </t>
  </si>
  <si>
    <t>podhled P2:74,22</t>
  </si>
  <si>
    <t>767 58-455VC</t>
  </si>
  <si>
    <t>Montáž podhledů kazetových na ocel.konstr.120x60cm dřevovláknitých desk vč.roštu a vložené izolace</t>
  </si>
  <si>
    <t>podhled P4-50,100:313,2+357,08</t>
  </si>
  <si>
    <t>998767102R00</t>
  </si>
  <si>
    <t xml:space="preserve">Přesun hmot pro zámečnické konstr., výšky do 12 m </t>
  </si>
  <si>
    <t>783</t>
  </si>
  <si>
    <t>Nátěry</t>
  </si>
  <si>
    <t>783220010RAC</t>
  </si>
  <si>
    <t>Nátěr kovových doplňkových konstrukcí syntetický dvojnásobný krycí s 1x emailováním</t>
  </si>
  <si>
    <t>nové dveře do strojovny VZT (zárubeň požární 900x1970x150mm):(0,9+1,97*2)*0,25</t>
  </si>
  <si>
    <t>784</t>
  </si>
  <si>
    <t>Malby</t>
  </si>
  <si>
    <t>784402801R00</t>
  </si>
  <si>
    <t xml:space="preserve">Odstranění malby oškrábáním v místnosti H do 3,8 m </t>
  </si>
  <si>
    <t>viz malba do 3,8m:1124,801</t>
  </si>
  <si>
    <t>784402803R00</t>
  </si>
  <si>
    <t xml:space="preserve">Odstranění malby oškrábáním v místnosti H do 8 m </t>
  </si>
  <si>
    <t>viz malba do 8m:515,441</t>
  </si>
  <si>
    <t>784412301R00</t>
  </si>
  <si>
    <t xml:space="preserve">Pačokování 2x, obrus, sádra, místnosti H do 3,8 m </t>
  </si>
  <si>
    <t>784412303R00</t>
  </si>
  <si>
    <t xml:space="preserve">Pačokování 2x, obrus, sádra, místnosti H do 8 m </t>
  </si>
  <si>
    <t>784 45-25VC</t>
  </si>
  <si>
    <t>Malba směsí tekutou 2x, 1barva, místnost do 3,8 m podle výběru investora</t>
  </si>
  <si>
    <t>101:(4,3+2,7)*2*2,875</t>
  </si>
  <si>
    <t>102:(1,6+2,7)*2*(2,875-2)+4</t>
  </si>
  <si>
    <t>103:(0,85+1,1)*2*(2,875-1,5)-0,6*(1,97-1,5)+4</t>
  </si>
  <si>
    <t>104:(1,5+0,85)*2*(2,875-1,5)-0,6*(1,97-1,5)+4</t>
  </si>
  <si>
    <t>105:(8,55+2,7+5,7+7,15)*2*(2,875-2)-2,7*(2,875-2)+4</t>
  </si>
  <si>
    <t>108:(2,15+4,7)*2*2,875</t>
  </si>
  <si>
    <t>109:(2,05+1,9)*2*(2,875-1,5)-0,9*(1,97-1,5)+4</t>
  </si>
  <si>
    <t>110:(2,65+2,05)*2*(2,875-2)+4</t>
  </si>
  <si>
    <t>111:(2,65+2)*2*(2,875-2)+4</t>
  </si>
  <si>
    <t>112:(1,9+2)*2*(2,875-1,5)-0,9*(1,97-1,5)+4</t>
  </si>
  <si>
    <t>113:(6,5+0,45+1,6)*2*2,875</t>
  </si>
  <si>
    <t>117:(2,4+6,2)*2*2,875</t>
  </si>
  <si>
    <t>118:(6,45+2,8)*2*2,875</t>
  </si>
  <si>
    <t>119:(2,515+0,325+3,385+0,2)*2*(2,875-2)+4</t>
  </si>
  <si>
    <t>120:(22*2+3)*(2,8-1,5)-2,4*1,8*7-1,2*1,8-1,2*(2,7-1,5)</t>
  </si>
  <si>
    <t>(19,5*2+3,43+0,69*2*3)*(2,8-1,5)-5,5*1,8*3-6*1,8</t>
  </si>
  <si>
    <t>(18+14,5+0,715*4+3)*(2,8-1,5)-2,4*1,8+4</t>
  </si>
  <si>
    <t>201:(4,3+5,25)*2*2,875</t>
  </si>
  <si>
    <t>202:(6,15+1,95)*2*(2,875-1,5)-0,6*(1,97-1,5)-0,8*0,47-1,8*(2,0-1,5)+4</t>
  </si>
  <si>
    <t>203:(2+1,8)*2*(2,875-1,5)-0,6*(1,97-1,5)*3+4</t>
  </si>
  <si>
    <t>((1,4+0,85)*2*(2,875-1,5)-0,6*(1,97-1,5)+4)*2</t>
  </si>
  <si>
    <t>204:(1,8+2,97)*2*(2,875-2)+4</t>
  </si>
  <si>
    <t>205:(1,5+6,65)*2*2,875</t>
  </si>
  <si>
    <t>206:(4,205+5,55)*2*2,875</t>
  </si>
  <si>
    <t>207:(2,7+2,4*2)*2,875</t>
  </si>
  <si>
    <t>208:(6,45+4,205+0,4*2)*2*2,875</t>
  </si>
  <si>
    <t>209:(6,65+0,4+2,65)*2*(2,875-1,5)-0,9*(2,025-1,5)*3-0,8*(1,97-1,5)+4</t>
  </si>
  <si>
    <t>210:(1,5+1,9)*2*(2,875-1,5)-0,6*(1,97-1,5)*3+4</t>
  </si>
  <si>
    <t>((1,4+0,9)*2*(2,875-1,5)-0,6*(1,97-1,5)+4)*2</t>
  </si>
  <si>
    <t>211:(3+1,9)*2*(2,875-2)+4</t>
  </si>
  <si>
    <t>212:(6,65+1,6+0,45)*2*2,875</t>
  </si>
  <si>
    <t>213:(4,3+6,4)*2*2,875</t>
  </si>
  <si>
    <t>217:(6,005+2,7)*2*2,875</t>
  </si>
  <si>
    <t>218:(1,4+0,9)*2*(2,875-1,5)-0,6*(1,97-1,5)+4</t>
  </si>
  <si>
    <t>301:24,7+(6,8+5,6)*2*2,725</t>
  </si>
  <si>
    <t>302 (zpětně zazděný otvor):1,7*2+4</t>
  </si>
  <si>
    <t>784 45-28VC</t>
  </si>
  <si>
    <t>Malba směsí tekutou 2x, 1barva, místnost do 8 m podle výběru investora</t>
  </si>
  <si>
    <t>215:(15+14,545+0,4+0,4*2)*2*(6-2,1)-3,6*1,8*2+4</t>
  </si>
  <si>
    <t>-lezecká stěna :-5*2*(6-2,1)</t>
  </si>
  <si>
    <t>216:(14,95+30,3+0,4*4*2)*2*(6-2,1)-3,6*1,8*5+4</t>
  </si>
  <si>
    <t>-akustické obklady:-3,6*1,2*2-7,2*1,2*2</t>
  </si>
  <si>
    <t>784450025RA0</t>
  </si>
  <si>
    <t>na sdk podhledech:104,631+55,11+23,1725+4,27</t>
  </si>
  <si>
    <t>MVY</t>
  </si>
  <si>
    <t>výměry-neoceňovat potřebné k výpočtu ceny</t>
  </si>
  <si>
    <t>podhled P1</t>
  </si>
  <si>
    <t>Podhled P1-kazetový akustický minerál.str.podhled čtvercový,kazety 600x600x20mm</t>
  </si>
  <si>
    <t>120/část:21*0,6*2+12*0,6*2</t>
  </si>
  <si>
    <t>207/část:2,4*0,75*2</t>
  </si>
  <si>
    <t>podhled P2</t>
  </si>
  <si>
    <t>Podhled P2-kazetový akustický minerál.str.podhled obdélníkový,kazety 1200x600x20mm</t>
  </si>
  <si>
    <t>120/část:(17,4-0,1*8)*1,2+(21-0,1*9)*1,2</t>
  </si>
  <si>
    <t>v.č.D.1.1-02-půdorys 2.np :</t>
  </si>
  <si>
    <t>207/část:2,4*1,2</t>
  </si>
  <si>
    <t>podhled P3</t>
  </si>
  <si>
    <t>Podhled P3-kazetový akustický minerál.str.podhled čtvercový,kazety 600x600x15mm</t>
  </si>
  <si>
    <t>108:10,10</t>
  </si>
  <si>
    <t>podhled P4-100</t>
  </si>
  <si>
    <t>Podhled P4-kazetový akust.dřevovláknitý strop.podh izolace 100mm</t>
  </si>
  <si>
    <t>-izolace 50mm:-1,2*9-1,2*10,2-1,2*11,4-12,6*4,8</t>
  </si>
  <si>
    <t>-izolace 50mm:-3,6*12*5</t>
  </si>
  <si>
    <t>podhled P4-50</t>
  </si>
  <si>
    <t>Podhled P4-kazetový akust.dřevovláknitý strop.podh izolace 50mm</t>
  </si>
  <si>
    <t>215:1,2*9+1,2*10,2+1,2*11,4+12,6*4,8</t>
  </si>
  <si>
    <t>216:3,6*12*5</t>
  </si>
  <si>
    <t>podhled P5</t>
  </si>
  <si>
    <t>podhled P6</t>
  </si>
  <si>
    <t xml:space="preserve">Podhled P6-stropní podhled sdk </t>
  </si>
  <si>
    <t>119:12,27</t>
  </si>
  <si>
    <t>podle řezu D-D,popř.C-C:3*0,515+21*0,3*2+3*0,49+3*0,3+3,7*(0,6-0,3)+3,2*0,4+3,7*2,6</t>
  </si>
  <si>
    <t>2,8*1+12*(1,2+0,2*2)-0,9*0,9*4-1,2*0,1*6+3,1*0,535</t>
  </si>
  <si>
    <t>(2,1+0,325)*(0,94+0,15)</t>
  </si>
  <si>
    <t>podle řezu E-E:(1,46+1,2+0,77)*1,175-0,6*0,15-0,7*0,6+17,4*(0,77+1,46)</t>
  </si>
  <si>
    <t>-0,4*0,69*3</t>
  </si>
  <si>
    <t>podhled P6sv.čá</t>
  </si>
  <si>
    <t>U podhledu P6-stropní podhled sdk svislé části podhledu z sdk desek</t>
  </si>
  <si>
    <t>D96</t>
  </si>
  <si>
    <t>Přesuny suti a vybouraných hmot</t>
  </si>
  <si>
    <t>979951131R00</t>
  </si>
  <si>
    <t xml:space="preserve">Výkup kovů - hliník, plechy </t>
  </si>
  <si>
    <t>demontáž Al podhledů:6,02299</t>
  </si>
  <si>
    <t>979990001R00</t>
  </si>
  <si>
    <t xml:space="preserve">Poplatek za skládku stavební suti </t>
  </si>
  <si>
    <t>suť:8,7256</t>
  </si>
  <si>
    <t>-suť hliník:-6,023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</si>
  <si>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</si>
  <si>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</si>
  <si>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</si>
  <si>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</si>
  <si>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</si>
  <si>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</si>
  <si>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</si>
  <si>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</si>
  <si>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</si>
  <si>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</si>
  <si>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979094211R00</t>
  </si>
  <si>
    <t xml:space="preserve">Nakládání nebo překládání vybourané suti </t>
  </si>
  <si>
    <t>VN</t>
  </si>
  <si>
    <t>Vedlejší náklady</t>
  </si>
  <si>
    <t>VRN 1</t>
  </si>
  <si>
    <t xml:space="preserve">Zařízení staveniště </t>
  </si>
  <si>
    <t>soubor</t>
  </si>
  <si>
    <t>VRN 2</t>
  </si>
  <si>
    <t xml:space="preserve">Ztížené výrobní podmínky </t>
  </si>
  <si>
    <t>VRN 3</t>
  </si>
  <si>
    <t xml:space="preserve">Mimostaveništní doprava </t>
  </si>
  <si>
    <t>VRN 4</t>
  </si>
  <si>
    <t xml:space="preserve">Kompletační činnost dodavatele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</si>
  <si>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</si>
  <si>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</si>
  <si>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</si>
  <si>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</si>
  <si>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</si>
  <si>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</si>
  <si>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</si>
  <si>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</si>
  <si>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Starycha s.r.o.</t>
  </si>
  <si>
    <t>Gymnazium Brno-Bystrc,Vejrostova 1143/2,Brno</t>
  </si>
  <si>
    <t>Deska cementovláknitá do mokrého provozu tl.12,5mm,1250x900</t>
  </si>
  <si>
    <t>Deska sdk impregnovaná  12,5  1250x2600x12,5 mm</t>
  </si>
  <si>
    <t>Deska z minerální plsti  tl. 1200x600x140 mm</t>
  </si>
  <si>
    <t>Podhled P5-stropní podhled z desek s jádrem z cementu potažených tkaninou ze skelných vláken</t>
  </si>
  <si>
    <t>SÚ3-výměna stávajícího Al podhledu za nový podhled z desek s jádrem z cementu potažených tkaninou ze skelných vláken:</t>
  </si>
  <si>
    <t xml:space="preserve">Malba na SDK, penetrace 1x, bílá 2x </t>
  </si>
  <si>
    <t>v.č.D.1.1-08-specifikace stropních podhledů a stěnových akustických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</si>
</sst>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  <font>
      <sz val="8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5" fillId="3" borderId="62" xfId="1" applyNumberFormat="1" applyFont="1" applyFill="1" applyBorder="1" applyAlignment="1">
      <alignment horizontal="right" wrapText="1"/>
    </xf>
    <xf numFmtId="46" fontId="19" fillId="0" borderId="0" xfId="1" applyNumberFormat="1" applyFont="1" applyAlignment="1">
      <alignment wrapText="1"/>
    </xf>
    <xf numFmtId="14" fontId="3" fillId="0" borderId="13" xfId="0" applyNumberFormat="1" applyFont="1" applyBorder="1"/>
    <xf numFmtId="0" fontId="26" fillId="0" borderId="0" xfId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9" fontId="25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C10" sqref="C10:E10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>
        <f>Rekapitulace!H1</f>
        <v>3582</v>
      </c>
      <c r="D2" s="5" t="str">
        <f>Rekapitulace!G2</f>
        <v>Snížení energetic.náročnosti technologií těl.pav.</v>
      </c>
      <c r="E2" s="4"/>
      <c r="F2" s="6" t="s">
        <v>2</v>
      </c>
      <c r="G2" s="7"/>
    </row>
    <row r="3" spans="1:57" ht="3" hidden="1" customHeight="1" x14ac:dyDescent="0.25">
      <c r="A3" s="8"/>
      <c r="B3" s="9"/>
      <c r="C3" s="10"/>
      <c r="D3" s="10"/>
      <c r="E3" s="9"/>
      <c r="F3" s="11"/>
      <c r="G3" s="12"/>
    </row>
    <row r="4" spans="1:57" ht="12" customHeight="1" x14ac:dyDescent="0.25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 x14ac:dyDescent="0.25">
      <c r="A5" s="15" t="s">
        <v>78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" customHeight="1" x14ac:dyDescent="0.25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" customHeight="1" x14ac:dyDescent="0.25">
      <c r="A7" s="21" t="s">
        <v>78</v>
      </c>
      <c r="B7" s="22"/>
      <c r="C7" s="23" t="s">
        <v>79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5">
      <c r="A8" s="26" t="s">
        <v>12</v>
      </c>
      <c r="B8" s="11"/>
      <c r="C8" s="187"/>
      <c r="D8" s="187"/>
      <c r="E8" s="188"/>
      <c r="F8" s="11" t="s">
        <v>13</v>
      </c>
      <c r="G8" s="27"/>
    </row>
    <row r="9" spans="1:57" x14ac:dyDescent="0.25">
      <c r="A9" s="26" t="s">
        <v>14</v>
      </c>
      <c r="B9" s="11"/>
      <c r="C9" s="187" t="s">
        <v>636</v>
      </c>
      <c r="D9" s="187"/>
      <c r="E9" s="188"/>
      <c r="F9" s="11"/>
      <c r="G9" s="27"/>
    </row>
    <row r="10" spans="1:57" x14ac:dyDescent="0.25">
      <c r="A10" s="26" t="s">
        <v>15</v>
      </c>
      <c r="B10" s="11"/>
      <c r="C10" s="187" t="s">
        <v>637</v>
      </c>
      <c r="D10" s="187"/>
      <c r="E10" s="187"/>
      <c r="F10" s="11"/>
      <c r="G10" s="28"/>
      <c r="H10" s="29"/>
    </row>
    <row r="11" spans="1:57" ht="13.5" customHeight="1" x14ac:dyDescent="0.25">
      <c r="A11" s="26" t="s">
        <v>16</v>
      </c>
      <c r="B11" s="11"/>
      <c r="C11" s="187"/>
      <c r="D11" s="187"/>
      <c r="E11" s="187"/>
      <c r="F11" s="11" t="s">
        <v>17</v>
      </c>
      <c r="G11" s="28">
        <v>3582</v>
      </c>
      <c r="BA11" s="30"/>
      <c r="BB11" s="30"/>
      <c r="BC11" s="30"/>
      <c r="BD11" s="30"/>
      <c r="BE11" s="30"/>
    </row>
    <row r="12" spans="1:57" ht="12.75" customHeight="1" x14ac:dyDescent="0.25">
      <c r="A12" s="31" t="s">
        <v>18</v>
      </c>
      <c r="B12" s="9"/>
      <c r="C12" s="189"/>
      <c r="D12" s="189"/>
      <c r="E12" s="189"/>
      <c r="F12" s="32" t="s">
        <v>19</v>
      </c>
      <c r="G12" s="33"/>
    </row>
    <row r="13" spans="1:57" ht="28.5" customHeight="1" thickBot="1" x14ac:dyDescent="0.3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3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" customHeight="1" x14ac:dyDescent="0.25">
      <c r="A15" s="43"/>
      <c r="B15" s="44" t="s">
        <v>23</v>
      </c>
      <c r="C15" s="45">
        <f>HSV</f>
        <v>0</v>
      </c>
      <c r="D15" s="46" t="str">
        <f>Rekapitulace!A31</f>
        <v>Ztížené výrobní podmínky</v>
      </c>
      <c r="E15" s="47"/>
      <c r="F15" s="48"/>
      <c r="G15" s="45">
        <f>Rekapitulace!I31</f>
        <v>0</v>
      </c>
    </row>
    <row r="16" spans="1:57" ht="15.9" customHeight="1" x14ac:dyDescent="0.25">
      <c r="A16" s="43" t="s">
        <v>24</v>
      </c>
      <c r="B16" s="44" t="s">
        <v>25</v>
      </c>
      <c r="C16" s="45">
        <f>PSV</f>
        <v>0</v>
      </c>
      <c r="D16" s="8" t="str">
        <f>Rekapitulace!A32</f>
        <v>Oborová přirážka</v>
      </c>
      <c r="E16" s="49"/>
      <c r="F16" s="50"/>
      <c r="G16" s="45">
        <f>Rekapitulace!I32</f>
        <v>0</v>
      </c>
    </row>
    <row r="17" spans="1:7" ht="15.9" customHeight="1" x14ac:dyDescent="0.25">
      <c r="A17" s="43" t="s">
        <v>26</v>
      </c>
      <c r="B17" s="44" t="s">
        <v>27</v>
      </c>
      <c r="C17" s="45">
        <f>Mont</f>
        <v>0</v>
      </c>
      <c r="D17" s="8" t="str">
        <f>Rekapitulace!A33</f>
        <v>Přesun stavebních kapacit</v>
      </c>
      <c r="E17" s="49"/>
      <c r="F17" s="50"/>
      <c r="G17" s="45">
        <f>Rekapitulace!I33</f>
        <v>0</v>
      </c>
    </row>
    <row r="18" spans="1:7" ht="15.9" customHeight="1" x14ac:dyDescent="0.25">
      <c r="A18" s="51" t="s">
        <v>28</v>
      </c>
      <c r="B18" s="52" t="s">
        <v>29</v>
      </c>
      <c r="C18" s="45">
        <f>Dodavka</f>
        <v>0</v>
      </c>
      <c r="D18" s="8" t="str">
        <f>Rekapitulace!A34</f>
        <v>Mimostaveništní doprava</v>
      </c>
      <c r="E18" s="49"/>
      <c r="F18" s="50"/>
      <c r="G18" s="45">
        <f>Rekapitulace!I34</f>
        <v>0</v>
      </c>
    </row>
    <row r="19" spans="1:7" ht="15.9" customHeight="1" x14ac:dyDescent="0.25">
      <c r="A19" s="53" t="s">
        <v>30</v>
      </c>
      <c r="B19" s="44"/>
      <c r="C19" s="45">
        <f>SUM(C15:C18)</f>
        <v>0</v>
      </c>
      <c r="D19" s="8" t="str">
        <f>Rekapitulace!A35</f>
        <v>Zařízení staveniště</v>
      </c>
      <c r="E19" s="49"/>
      <c r="F19" s="50"/>
      <c r="G19" s="45">
        <f>Rekapitulace!I35</f>
        <v>0</v>
      </c>
    </row>
    <row r="20" spans="1:7" ht="15.9" customHeight="1" x14ac:dyDescent="0.25">
      <c r="A20" s="53"/>
      <c r="B20" s="44"/>
      <c r="C20" s="45"/>
      <c r="D20" s="8" t="str">
        <f>Rekapitulace!A36</f>
        <v>Provoz investora</v>
      </c>
      <c r="E20" s="49"/>
      <c r="F20" s="50"/>
      <c r="G20" s="45">
        <f>Rekapitulace!I36</f>
        <v>0</v>
      </c>
    </row>
    <row r="21" spans="1:7" ht="15.9" customHeight="1" x14ac:dyDescent="0.25">
      <c r="A21" s="53" t="s">
        <v>31</v>
      </c>
      <c r="B21" s="44"/>
      <c r="C21" s="45">
        <f>HZS</f>
        <v>0</v>
      </c>
      <c r="D21" s="8" t="str">
        <f>Rekapitulace!A37</f>
        <v>Kompletační činnost (IČD)</v>
      </c>
      <c r="E21" s="49"/>
      <c r="F21" s="50"/>
      <c r="G21" s="45">
        <f>Rekapitulace!I37</f>
        <v>0</v>
      </c>
    </row>
    <row r="22" spans="1:7" ht="15.9" customHeight="1" x14ac:dyDescent="0.25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" customHeight="1" thickBot="1" x14ac:dyDescent="0.3">
      <c r="A23" s="190" t="s">
        <v>34</v>
      </c>
      <c r="B23" s="191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5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5">
      <c r="A25" s="54" t="s">
        <v>39</v>
      </c>
      <c r="B25" s="55"/>
      <c r="C25" s="65"/>
      <c r="D25" s="55" t="s">
        <v>39</v>
      </c>
      <c r="E25" s="55"/>
      <c r="F25" s="66" t="s">
        <v>39</v>
      </c>
      <c r="G25" s="67"/>
    </row>
    <row r="26" spans="1:7" ht="37.5" customHeight="1" x14ac:dyDescent="0.25">
      <c r="A26" s="54" t="s">
        <v>40</v>
      </c>
      <c r="B26" s="68"/>
      <c r="C26" s="65"/>
      <c r="D26" s="55" t="s">
        <v>40</v>
      </c>
      <c r="E26" s="55"/>
      <c r="F26" s="66" t="s">
        <v>40</v>
      </c>
      <c r="G26" s="67"/>
    </row>
    <row r="27" spans="1:7" x14ac:dyDescent="0.25">
      <c r="A27" s="54"/>
      <c r="B27" s="69"/>
      <c r="C27" s="183">
        <v>45747</v>
      </c>
      <c r="D27" s="55"/>
      <c r="E27" s="55"/>
      <c r="F27" s="66"/>
      <c r="G27" s="67"/>
    </row>
    <row r="28" spans="1:7" x14ac:dyDescent="0.25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5">
      <c r="A29" s="54"/>
      <c r="B29" s="55"/>
      <c r="C29" s="70"/>
      <c r="D29" s="71"/>
      <c r="E29" s="70"/>
      <c r="F29" s="55"/>
      <c r="G29" s="67"/>
    </row>
    <row r="30" spans="1:7" x14ac:dyDescent="0.25">
      <c r="A30" s="72" t="s">
        <v>43</v>
      </c>
      <c r="B30" s="73"/>
      <c r="C30" s="74">
        <v>21</v>
      </c>
      <c r="D30" s="73" t="s">
        <v>44</v>
      </c>
      <c r="E30" s="75"/>
      <c r="F30" s="192">
        <f>C23-F32</f>
        <v>0</v>
      </c>
      <c r="G30" s="193"/>
    </row>
    <row r="31" spans="1:7" x14ac:dyDescent="0.25">
      <c r="A31" s="72" t="s">
        <v>45</v>
      </c>
      <c r="B31" s="73"/>
      <c r="C31" s="74">
        <f>SazbaDPH1</f>
        <v>21</v>
      </c>
      <c r="D31" s="73" t="s">
        <v>46</v>
      </c>
      <c r="E31" s="75"/>
      <c r="F31" s="192">
        <f>ROUND(PRODUCT(F30,C31/100),0)</f>
        <v>0</v>
      </c>
      <c r="G31" s="193"/>
    </row>
    <row r="32" spans="1:7" x14ac:dyDescent="0.25">
      <c r="A32" s="72" t="s">
        <v>43</v>
      </c>
      <c r="B32" s="73"/>
      <c r="C32" s="74">
        <v>0</v>
      </c>
      <c r="D32" s="73" t="s">
        <v>46</v>
      </c>
      <c r="E32" s="75"/>
      <c r="F32" s="192">
        <v>0</v>
      </c>
      <c r="G32" s="193"/>
    </row>
    <row r="33" spans="1:8" x14ac:dyDescent="0.25">
      <c r="A33" s="72" t="s">
        <v>45</v>
      </c>
      <c r="B33" s="76"/>
      <c r="C33" s="77">
        <f>SazbaDPH2</f>
        <v>0</v>
      </c>
      <c r="D33" s="73" t="s">
        <v>46</v>
      </c>
      <c r="E33" s="50"/>
      <c r="F33" s="192">
        <f>ROUND(PRODUCT(F32,C33/100),0)</f>
        <v>0</v>
      </c>
      <c r="G33" s="193"/>
    </row>
    <row r="34" spans="1:8" s="81" customFormat="1" ht="19.5" customHeight="1" thickBot="1" x14ac:dyDescent="0.35">
      <c r="A34" s="78" t="s">
        <v>47</v>
      </c>
      <c r="B34" s="79"/>
      <c r="C34" s="79"/>
      <c r="D34" s="79"/>
      <c r="E34" s="80"/>
      <c r="F34" s="194">
        <f>ROUND(SUM(F30:F33),0)</f>
        <v>0</v>
      </c>
      <c r="G34" s="195"/>
    </row>
    <row r="36" spans="1:8" x14ac:dyDescent="0.25">
      <c r="A36" t="s">
        <v>48</v>
      </c>
      <c r="H36" t="s">
        <v>6</v>
      </c>
    </row>
    <row r="37" spans="1:8" ht="14.25" customHeight="1" x14ac:dyDescent="0.25">
      <c r="B37" s="186"/>
      <c r="C37" s="186"/>
      <c r="D37" s="186"/>
      <c r="E37" s="186"/>
      <c r="F37" s="186"/>
      <c r="G37" s="186"/>
      <c r="H37" t="s">
        <v>6</v>
      </c>
    </row>
    <row r="38" spans="1:8" ht="12.75" customHeight="1" x14ac:dyDescent="0.25">
      <c r="A38" s="82"/>
      <c r="B38" s="186"/>
      <c r="C38" s="186"/>
      <c r="D38" s="186"/>
      <c r="E38" s="186"/>
      <c r="F38" s="186"/>
      <c r="G38" s="186"/>
      <c r="H38" t="s">
        <v>6</v>
      </c>
    </row>
    <row r="39" spans="1:8" x14ac:dyDescent="0.25">
      <c r="A39" s="82"/>
      <c r="B39" s="186"/>
      <c r="C39" s="186"/>
      <c r="D39" s="186"/>
      <c r="E39" s="186"/>
      <c r="F39" s="186"/>
      <c r="G39" s="186"/>
      <c r="H39" t="s">
        <v>6</v>
      </c>
    </row>
    <row r="40" spans="1:8" x14ac:dyDescent="0.25">
      <c r="A40" s="82"/>
      <c r="B40" s="186"/>
      <c r="C40" s="186"/>
      <c r="D40" s="186"/>
      <c r="E40" s="186"/>
      <c r="F40" s="186"/>
      <c r="G40" s="186"/>
      <c r="H40" t="s">
        <v>6</v>
      </c>
    </row>
    <row r="41" spans="1:8" x14ac:dyDescent="0.25">
      <c r="A41" s="82"/>
      <c r="B41" s="186"/>
      <c r="C41" s="186"/>
      <c r="D41" s="186"/>
      <c r="E41" s="186"/>
      <c r="F41" s="186"/>
      <c r="G41" s="186"/>
      <c r="H41" t="s">
        <v>6</v>
      </c>
    </row>
    <row r="42" spans="1:8" x14ac:dyDescent="0.25">
      <c r="A42" s="82"/>
      <c r="B42" s="186"/>
      <c r="C42" s="186"/>
      <c r="D42" s="186"/>
      <c r="E42" s="186"/>
      <c r="F42" s="186"/>
      <c r="G42" s="186"/>
      <c r="H42" t="s">
        <v>6</v>
      </c>
    </row>
    <row r="43" spans="1:8" x14ac:dyDescent="0.25">
      <c r="A43" s="82"/>
      <c r="B43" s="186"/>
      <c r="C43" s="186"/>
      <c r="D43" s="186"/>
      <c r="E43" s="186"/>
      <c r="F43" s="186"/>
      <c r="G43" s="186"/>
      <c r="H43" t="s">
        <v>6</v>
      </c>
    </row>
    <row r="44" spans="1:8" x14ac:dyDescent="0.25">
      <c r="A44" s="82"/>
      <c r="B44" s="186"/>
      <c r="C44" s="186"/>
      <c r="D44" s="186"/>
      <c r="E44" s="186"/>
      <c r="F44" s="186"/>
      <c r="G44" s="186"/>
      <c r="H44" t="s">
        <v>6</v>
      </c>
    </row>
    <row r="45" spans="1:8" ht="0.75" customHeight="1" x14ac:dyDescent="0.25">
      <c r="A45" s="82"/>
      <c r="B45" s="186"/>
      <c r="C45" s="186"/>
      <c r="D45" s="186"/>
      <c r="E45" s="186"/>
      <c r="F45" s="186"/>
      <c r="G45" s="186"/>
      <c r="H45" t="s">
        <v>6</v>
      </c>
    </row>
    <row r="46" spans="1:8" x14ac:dyDescent="0.25">
      <c r="B46" s="185"/>
      <c r="C46" s="185"/>
      <c r="D46" s="185"/>
      <c r="E46" s="185"/>
      <c r="F46" s="185"/>
      <c r="G46" s="185"/>
    </row>
    <row r="47" spans="1:8" x14ac:dyDescent="0.25">
      <c r="B47" s="185"/>
      <c r="C47" s="185"/>
      <c r="D47" s="185"/>
      <c r="E47" s="185"/>
      <c r="F47" s="185"/>
      <c r="G47" s="185"/>
    </row>
    <row r="48" spans="1:8" x14ac:dyDescent="0.25">
      <c r="B48" s="185"/>
      <c r="C48" s="185"/>
      <c r="D48" s="185"/>
      <c r="E48" s="185"/>
      <c r="F48" s="185"/>
      <c r="G48" s="185"/>
    </row>
    <row r="49" spans="2:7" x14ac:dyDescent="0.25">
      <c r="B49" s="185"/>
      <c r="C49" s="185"/>
      <c r="D49" s="185"/>
      <c r="E49" s="185"/>
      <c r="F49" s="185"/>
      <c r="G49" s="185"/>
    </row>
    <row r="50" spans="2:7" x14ac:dyDescent="0.25">
      <c r="B50" s="185"/>
      <c r="C50" s="185"/>
      <c r="D50" s="185"/>
      <c r="E50" s="185"/>
      <c r="F50" s="185"/>
      <c r="G50" s="185"/>
    </row>
    <row r="51" spans="2:7" x14ac:dyDescent="0.25">
      <c r="B51" s="185"/>
      <c r="C51" s="185"/>
      <c r="D51" s="185"/>
      <c r="E51" s="185"/>
      <c r="F51" s="185"/>
      <c r="G51" s="185"/>
    </row>
    <row r="52" spans="2:7" x14ac:dyDescent="0.25">
      <c r="B52" s="185"/>
      <c r="C52" s="185"/>
      <c r="D52" s="185"/>
      <c r="E52" s="185"/>
      <c r="F52" s="185"/>
      <c r="G52" s="185"/>
    </row>
    <row r="53" spans="2:7" x14ac:dyDescent="0.25">
      <c r="B53" s="185"/>
      <c r="C53" s="185"/>
      <c r="D53" s="185"/>
      <c r="E53" s="185"/>
      <c r="F53" s="185"/>
      <c r="G53" s="185"/>
    </row>
    <row r="54" spans="2:7" x14ac:dyDescent="0.25">
      <c r="B54" s="185"/>
      <c r="C54" s="185"/>
      <c r="D54" s="185"/>
      <c r="E54" s="185"/>
      <c r="F54" s="185"/>
      <c r="G54" s="185"/>
    </row>
    <row r="55" spans="2:7" x14ac:dyDescent="0.25">
      <c r="B55" s="185"/>
      <c r="C55" s="185"/>
      <c r="D55" s="185"/>
      <c r="E55" s="185"/>
      <c r="F55" s="185"/>
      <c r="G55" s="18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0"/>
  <sheetViews>
    <sheetView workbookViewId="0">
      <selection activeCell="H39" sqref="H39:I39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96" t="s">
        <v>49</v>
      </c>
      <c r="B1" s="197"/>
      <c r="C1" s="83" t="str">
        <f>CONCATENATE(cislostavby," ",nazevstavby)</f>
        <v>00003582 Sníž.energ.nároč.techn.tělovýchov.pavilonu GYBY</v>
      </c>
      <c r="D1" s="84"/>
      <c r="E1" s="85"/>
      <c r="F1" s="84"/>
      <c r="G1" s="86" t="s">
        <v>50</v>
      </c>
      <c r="H1" s="87">
        <v>3582</v>
      </c>
      <c r="I1" s="88"/>
    </row>
    <row r="2" spans="1:9" ht="13.8" thickBot="1" x14ac:dyDescent="0.3">
      <c r="A2" s="198" t="s">
        <v>51</v>
      </c>
      <c r="B2" s="199"/>
      <c r="C2" s="89" t="str">
        <f>CONCATENATE(cisloobjektu," ",nazevobjektu)</f>
        <v>00003582 Tělovýchovný pavilon GYBY</v>
      </c>
      <c r="D2" s="90"/>
      <c r="E2" s="91"/>
      <c r="F2" s="90"/>
      <c r="G2" s="200" t="s">
        <v>81</v>
      </c>
      <c r="H2" s="201"/>
      <c r="I2" s="202"/>
    </row>
    <row r="3" spans="1:9" ht="13.8" thickTop="1" x14ac:dyDescent="0.25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3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9" ht="13.8" thickBot="1" x14ac:dyDescent="0.3">
      <c r="A5" s="55"/>
      <c r="B5" s="55"/>
      <c r="C5" s="55"/>
      <c r="D5" s="55"/>
      <c r="E5" s="55"/>
      <c r="F5" s="55"/>
      <c r="G5" s="55"/>
      <c r="H5" s="55"/>
      <c r="I5" s="55"/>
    </row>
    <row r="6" spans="1:9" ht="13.8" thickBot="1" x14ac:dyDescent="0.3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9" x14ac:dyDescent="0.25">
      <c r="A7" s="177" t="str">
        <f>Položky!B7</f>
        <v>3</v>
      </c>
      <c r="B7" s="100" t="str">
        <f>Položky!C7</f>
        <v>Svislé a kompletní konstrukce</v>
      </c>
      <c r="C7" s="55"/>
      <c r="D7" s="101"/>
      <c r="E7" s="178">
        <f>Položky!BA32</f>
        <v>0</v>
      </c>
      <c r="F7" s="179">
        <f>Položky!BB32</f>
        <v>0</v>
      </c>
      <c r="G7" s="179">
        <f>Položky!BC32</f>
        <v>0</v>
      </c>
      <c r="H7" s="179">
        <f>Položky!BD32</f>
        <v>0</v>
      </c>
      <c r="I7" s="180">
        <f>Položky!BE32</f>
        <v>0</v>
      </c>
    </row>
    <row r="8" spans="1:9" x14ac:dyDescent="0.25">
      <c r="A8" s="177" t="str">
        <f>Položky!B33</f>
        <v>311</v>
      </c>
      <c r="B8" s="100" t="str">
        <f>Položky!C33</f>
        <v>Sádrokartonové konstrukce</v>
      </c>
      <c r="C8" s="55"/>
      <c r="D8" s="101"/>
      <c r="E8" s="178">
        <f>Položky!BA108</f>
        <v>0</v>
      </c>
      <c r="F8" s="179">
        <f>Položky!BB108</f>
        <v>0</v>
      </c>
      <c r="G8" s="179">
        <f>Položky!BC108</f>
        <v>0</v>
      </c>
      <c r="H8" s="179">
        <f>Položky!BD108</f>
        <v>0</v>
      </c>
      <c r="I8" s="180">
        <f>Položky!BE108</f>
        <v>0</v>
      </c>
    </row>
    <row r="9" spans="1:9" x14ac:dyDescent="0.25">
      <c r="A9" s="177" t="str">
        <f>Položky!B109</f>
        <v>61</v>
      </c>
      <c r="B9" s="100" t="str">
        <f>Položky!C109</f>
        <v>Upravy povrchů vnitřní</v>
      </c>
      <c r="C9" s="55"/>
      <c r="D9" s="101"/>
      <c r="E9" s="178">
        <f>Položky!BA153</f>
        <v>0</v>
      </c>
      <c r="F9" s="179">
        <f>Položky!BB153</f>
        <v>0</v>
      </c>
      <c r="G9" s="179">
        <f>Položky!BC153</f>
        <v>0</v>
      </c>
      <c r="H9" s="179">
        <f>Položky!BD153</f>
        <v>0</v>
      </c>
      <c r="I9" s="180">
        <f>Položky!BE153</f>
        <v>0</v>
      </c>
    </row>
    <row r="10" spans="1:9" x14ac:dyDescent="0.25">
      <c r="A10" s="177" t="str">
        <f>Položky!B154</f>
        <v>62</v>
      </c>
      <c r="B10" s="100" t="str">
        <f>Položky!C154</f>
        <v>Úpravy povrchů vnější</v>
      </c>
      <c r="C10" s="55"/>
      <c r="D10" s="101"/>
      <c r="E10" s="178">
        <f>Položky!BA162</f>
        <v>0</v>
      </c>
      <c r="F10" s="179">
        <f>Položky!BB162</f>
        <v>0</v>
      </c>
      <c r="G10" s="179">
        <f>Položky!BC162</f>
        <v>0</v>
      </c>
      <c r="H10" s="179">
        <f>Položky!BD162</f>
        <v>0</v>
      </c>
      <c r="I10" s="180">
        <f>Položky!BE162</f>
        <v>0</v>
      </c>
    </row>
    <row r="11" spans="1:9" x14ac:dyDescent="0.25">
      <c r="A11" s="177" t="str">
        <f>Položky!B163</f>
        <v>64</v>
      </c>
      <c r="B11" s="100" t="str">
        <f>Položky!C163</f>
        <v>Výplně otvorů</v>
      </c>
      <c r="C11" s="55"/>
      <c r="D11" s="101"/>
      <c r="E11" s="178">
        <f>Položky!BA174</f>
        <v>0</v>
      </c>
      <c r="F11" s="179">
        <f>Položky!BB174</f>
        <v>0</v>
      </c>
      <c r="G11" s="179">
        <f>Položky!BC174</f>
        <v>0</v>
      </c>
      <c r="H11" s="179">
        <f>Položky!BD174</f>
        <v>0</v>
      </c>
      <c r="I11" s="180">
        <f>Položky!BE174</f>
        <v>0</v>
      </c>
    </row>
    <row r="12" spans="1:9" x14ac:dyDescent="0.25">
      <c r="A12" s="177" t="str">
        <f>Položky!B175</f>
        <v>94</v>
      </c>
      <c r="B12" s="100" t="str">
        <f>Položky!C175</f>
        <v>Lešení a stavební výtahy</v>
      </c>
      <c r="C12" s="55"/>
      <c r="D12" s="101"/>
      <c r="E12" s="178">
        <f>Položky!BA205</f>
        <v>0</v>
      </c>
      <c r="F12" s="179">
        <f>Položky!BB205</f>
        <v>0</v>
      </c>
      <c r="G12" s="179">
        <f>Položky!BC205</f>
        <v>0</v>
      </c>
      <c r="H12" s="179">
        <f>Položky!BD205</f>
        <v>0</v>
      </c>
      <c r="I12" s="180">
        <f>Položky!BE205</f>
        <v>0</v>
      </c>
    </row>
    <row r="13" spans="1:9" x14ac:dyDescent="0.25">
      <c r="A13" s="177" t="str">
        <f>Položky!B206</f>
        <v>95</v>
      </c>
      <c r="B13" s="100" t="str">
        <f>Položky!C206</f>
        <v>Dokončovací konstrukce na pozemních stavbách</v>
      </c>
      <c r="C13" s="55"/>
      <c r="D13" s="101"/>
      <c r="E13" s="178">
        <f>Položky!BA226</f>
        <v>0</v>
      </c>
      <c r="F13" s="179">
        <f>Položky!BB226</f>
        <v>0</v>
      </c>
      <c r="G13" s="179">
        <f>Položky!BC226</f>
        <v>0</v>
      </c>
      <c r="H13" s="179">
        <f>Položky!BD226</f>
        <v>0</v>
      </c>
      <c r="I13" s="180">
        <f>Položky!BE226</f>
        <v>0</v>
      </c>
    </row>
    <row r="14" spans="1:9" x14ac:dyDescent="0.25">
      <c r="A14" s="177" t="str">
        <f>Položky!B227</f>
        <v>96</v>
      </c>
      <c r="B14" s="100" t="str">
        <f>Položky!C227</f>
        <v>Bourání konstrukcí</v>
      </c>
      <c r="C14" s="55"/>
      <c r="D14" s="101"/>
      <c r="E14" s="178">
        <f>Položky!BA251</f>
        <v>0</v>
      </c>
      <c r="F14" s="179">
        <f>Položky!BB251</f>
        <v>0</v>
      </c>
      <c r="G14" s="179">
        <f>Položky!BC251</f>
        <v>0</v>
      </c>
      <c r="H14" s="179">
        <f>Položky!BD251</f>
        <v>0</v>
      </c>
      <c r="I14" s="180">
        <f>Položky!BE251</f>
        <v>0</v>
      </c>
    </row>
    <row r="15" spans="1:9" x14ac:dyDescent="0.25">
      <c r="A15" s="177" t="str">
        <f>Položky!B252</f>
        <v>97</v>
      </c>
      <c r="B15" s="100" t="str">
        <f>Položky!C252</f>
        <v>Prorážení otvorů</v>
      </c>
      <c r="C15" s="55"/>
      <c r="D15" s="101"/>
      <c r="E15" s="178">
        <f>Položky!BA302</f>
        <v>0</v>
      </c>
      <c r="F15" s="179">
        <f>Položky!BB302</f>
        <v>0</v>
      </c>
      <c r="G15" s="179">
        <f>Položky!BC302</f>
        <v>0</v>
      </c>
      <c r="H15" s="179">
        <f>Položky!BD302</f>
        <v>0</v>
      </c>
      <c r="I15" s="180">
        <f>Položky!BE302</f>
        <v>0</v>
      </c>
    </row>
    <row r="16" spans="1:9" x14ac:dyDescent="0.25">
      <c r="A16" s="177" t="str">
        <f>Položky!B303</f>
        <v>99</v>
      </c>
      <c r="B16" s="100" t="str">
        <f>Položky!C303</f>
        <v>Staveništní přesun hmot</v>
      </c>
      <c r="C16" s="55"/>
      <c r="D16" s="101"/>
      <c r="E16" s="178">
        <f>Položky!BA305</f>
        <v>0</v>
      </c>
      <c r="F16" s="179">
        <f>Položky!BB305</f>
        <v>0</v>
      </c>
      <c r="G16" s="179">
        <f>Položky!BC305</f>
        <v>0</v>
      </c>
      <c r="H16" s="179">
        <f>Položky!BD305</f>
        <v>0</v>
      </c>
      <c r="I16" s="180">
        <f>Položky!BE305</f>
        <v>0</v>
      </c>
    </row>
    <row r="17" spans="1:57" x14ac:dyDescent="0.25">
      <c r="A17" s="177" t="str">
        <f>Položky!B306</f>
        <v>713</v>
      </c>
      <c r="B17" s="100" t="str">
        <f>Položky!C306</f>
        <v>Izolace tepelné</v>
      </c>
      <c r="C17" s="55"/>
      <c r="D17" s="101"/>
      <c r="E17" s="178">
        <f>Položky!BA318</f>
        <v>0</v>
      </c>
      <c r="F17" s="179">
        <f>Položky!BB318</f>
        <v>0</v>
      </c>
      <c r="G17" s="179">
        <f>Položky!BC318</f>
        <v>0</v>
      </c>
      <c r="H17" s="179">
        <f>Položky!BD318</f>
        <v>0</v>
      </c>
      <c r="I17" s="180">
        <f>Položky!BE318</f>
        <v>0</v>
      </c>
    </row>
    <row r="18" spans="1:57" x14ac:dyDescent="0.25">
      <c r="A18" s="177" t="str">
        <f>Položky!B319</f>
        <v>714</v>
      </c>
      <c r="B18" s="100" t="str">
        <f>Položky!C319</f>
        <v>Izolace akustické a protiotřesové</v>
      </c>
      <c r="C18" s="55"/>
      <c r="D18" s="101"/>
      <c r="E18" s="178">
        <f>Položky!BA351</f>
        <v>0</v>
      </c>
      <c r="F18" s="179">
        <f>Položky!BB351</f>
        <v>0</v>
      </c>
      <c r="G18" s="179">
        <f>Položky!BC351</f>
        <v>0</v>
      </c>
      <c r="H18" s="179">
        <f>Položky!BD351</f>
        <v>0</v>
      </c>
      <c r="I18" s="180">
        <f>Položky!BE351</f>
        <v>0</v>
      </c>
    </row>
    <row r="19" spans="1:57" x14ac:dyDescent="0.25">
      <c r="A19" s="177" t="str">
        <f>Položky!B352</f>
        <v>766</v>
      </c>
      <c r="B19" s="100" t="str">
        <f>Položky!C352</f>
        <v>Konstrukce truhlářské</v>
      </c>
      <c r="C19" s="55"/>
      <c r="D19" s="101"/>
      <c r="E19" s="178">
        <f>Položky!BA399</f>
        <v>0</v>
      </c>
      <c r="F19" s="179">
        <f>Položky!BB399</f>
        <v>0</v>
      </c>
      <c r="G19" s="179">
        <f>Položky!BC399</f>
        <v>0</v>
      </c>
      <c r="H19" s="179">
        <f>Položky!BD399</f>
        <v>0</v>
      </c>
      <c r="I19" s="180">
        <f>Položky!BE399</f>
        <v>0</v>
      </c>
    </row>
    <row r="20" spans="1:57" x14ac:dyDescent="0.25">
      <c r="A20" s="177" t="str">
        <f>Položky!B400</f>
        <v>767</v>
      </c>
      <c r="B20" s="100" t="str">
        <f>Položky!C400</f>
        <v>Konstrukce zámečnické</v>
      </c>
      <c r="C20" s="55"/>
      <c r="D20" s="101"/>
      <c r="E20" s="178">
        <f>Položky!BA619</f>
        <v>0</v>
      </c>
      <c r="F20" s="179">
        <f>Položky!BB619</f>
        <v>0</v>
      </c>
      <c r="G20" s="179">
        <f>Položky!BC619</f>
        <v>0</v>
      </c>
      <c r="H20" s="179">
        <f>Položky!BD619</f>
        <v>0</v>
      </c>
      <c r="I20" s="180">
        <f>Položky!BE619</f>
        <v>0</v>
      </c>
    </row>
    <row r="21" spans="1:57" x14ac:dyDescent="0.25">
      <c r="A21" s="177" t="str">
        <f>Položky!B620</f>
        <v>783</v>
      </c>
      <c r="B21" s="100" t="str">
        <f>Položky!C620</f>
        <v>Nátěry</v>
      </c>
      <c r="C21" s="55"/>
      <c r="D21" s="101"/>
      <c r="E21" s="178">
        <f>Položky!BA626</f>
        <v>0</v>
      </c>
      <c r="F21" s="179">
        <f>Položky!BB626</f>
        <v>0</v>
      </c>
      <c r="G21" s="179">
        <f>Položky!BC626</f>
        <v>0</v>
      </c>
      <c r="H21" s="179">
        <f>Položky!BD626</f>
        <v>0</v>
      </c>
      <c r="I21" s="180">
        <f>Položky!BE626</f>
        <v>0</v>
      </c>
    </row>
    <row r="22" spans="1:57" x14ac:dyDescent="0.25">
      <c r="A22" s="177" t="str">
        <f>Položky!B627</f>
        <v>784</v>
      </c>
      <c r="B22" s="100" t="str">
        <f>Položky!C627</f>
        <v>Malby</v>
      </c>
      <c r="C22" s="55"/>
      <c r="D22" s="101"/>
      <c r="E22" s="178">
        <f>Položky!BA685</f>
        <v>0</v>
      </c>
      <c r="F22" s="179">
        <f>Položky!BB685</f>
        <v>0</v>
      </c>
      <c r="G22" s="179">
        <f>Položky!BC685</f>
        <v>0</v>
      </c>
      <c r="H22" s="179">
        <f>Položky!BD685</f>
        <v>0</v>
      </c>
      <c r="I22" s="180">
        <f>Položky!BE685</f>
        <v>0</v>
      </c>
    </row>
    <row r="23" spans="1:57" x14ac:dyDescent="0.25">
      <c r="A23" s="177" t="str">
        <f>Položky!B686</f>
        <v>MVY</v>
      </c>
      <c r="B23" s="100" t="str">
        <f>Položky!C686</f>
        <v>výměry-neoceňovat potřebné k výpočtu ceny</v>
      </c>
      <c r="C23" s="55"/>
      <c r="D23" s="101"/>
      <c r="E23" s="178">
        <f>Položky!BA760</f>
        <v>0</v>
      </c>
      <c r="F23" s="179">
        <f>Položky!BB760</f>
        <v>0</v>
      </c>
      <c r="G23" s="179">
        <f>Položky!BC760</f>
        <v>0</v>
      </c>
      <c r="H23" s="179">
        <f>Položky!BD760</f>
        <v>0</v>
      </c>
      <c r="I23" s="180">
        <f>Položky!BE760</f>
        <v>0</v>
      </c>
    </row>
    <row r="24" spans="1:57" x14ac:dyDescent="0.25">
      <c r="A24" s="177" t="str">
        <f>Položky!B761</f>
        <v>D96</v>
      </c>
      <c r="B24" s="100" t="str">
        <f>Položky!C761</f>
        <v>Přesuny suti a vybouraných hmot</v>
      </c>
      <c r="C24" s="55"/>
      <c r="D24" s="101"/>
      <c r="E24" s="178">
        <f>Položky!BA773</f>
        <v>0</v>
      </c>
      <c r="F24" s="179">
        <f>Položky!BB773</f>
        <v>0</v>
      </c>
      <c r="G24" s="179">
        <f>Položky!BC773</f>
        <v>0</v>
      </c>
      <c r="H24" s="179">
        <f>Položky!BD773</f>
        <v>0</v>
      </c>
      <c r="I24" s="180">
        <f>Položky!BE773</f>
        <v>0</v>
      </c>
    </row>
    <row r="25" spans="1:57" ht="13.8" thickBot="1" x14ac:dyDescent="0.3">
      <c r="A25" s="177" t="str">
        <f>Položky!B774</f>
        <v>VN</v>
      </c>
      <c r="B25" s="100" t="str">
        <f>Položky!C774</f>
        <v>Vedlejší náklady</v>
      </c>
      <c r="C25" s="55"/>
      <c r="D25" s="101"/>
      <c r="E25" s="178">
        <f>Položky!BA783</f>
        <v>0</v>
      </c>
      <c r="F25" s="179">
        <f>Položky!BB783</f>
        <v>0</v>
      </c>
      <c r="G25" s="179">
        <f>Položky!BC783</f>
        <v>0</v>
      </c>
      <c r="H25" s="179">
        <f>Položky!BD783</f>
        <v>0</v>
      </c>
      <c r="I25" s="180">
        <f>Položky!BE783</f>
        <v>0</v>
      </c>
    </row>
    <row r="26" spans="1:57" s="108" customFormat="1" ht="13.8" thickBot="1" x14ac:dyDescent="0.3">
      <c r="A26" s="102"/>
      <c r="B26" s="103" t="s">
        <v>58</v>
      </c>
      <c r="C26" s="103"/>
      <c r="D26" s="104"/>
      <c r="E26" s="105">
        <f>SUM(E7:E25)</f>
        <v>0</v>
      </c>
      <c r="F26" s="106">
        <f>SUM(F7:F25)</f>
        <v>0</v>
      </c>
      <c r="G26" s="106">
        <f>SUM(G7:G25)</f>
        <v>0</v>
      </c>
      <c r="H26" s="106">
        <f>SUM(H7:H25)</f>
        <v>0</v>
      </c>
      <c r="I26" s="107">
        <f>SUM(I7:I25)</f>
        <v>0</v>
      </c>
    </row>
    <row r="27" spans="1:57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57" ht="19.5" customHeight="1" x14ac:dyDescent="0.3">
      <c r="A28" s="93" t="s">
        <v>59</v>
      </c>
      <c r="B28" s="93"/>
      <c r="C28" s="93"/>
      <c r="D28" s="93"/>
      <c r="E28" s="93"/>
      <c r="F28" s="93"/>
      <c r="G28" s="109"/>
      <c r="H28" s="93"/>
      <c r="I28" s="93"/>
      <c r="BA28" s="30"/>
      <c r="BB28" s="30"/>
      <c r="BC28" s="30"/>
      <c r="BD28" s="30"/>
      <c r="BE28" s="30"/>
    </row>
    <row r="29" spans="1:57" ht="13.8" thickBot="1" x14ac:dyDescent="0.3">
      <c r="A29" s="55"/>
      <c r="B29" s="55"/>
      <c r="C29" s="55"/>
      <c r="D29" s="55"/>
      <c r="E29" s="55"/>
      <c r="F29" s="55"/>
      <c r="G29" s="55"/>
      <c r="H29" s="55"/>
      <c r="I29" s="55"/>
    </row>
    <row r="30" spans="1:57" x14ac:dyDescent="0.25">
      <c r="A30" s="60" t="s">
        <v>60</v>
      </c>
      <c r="B30" s="61"/>
      <c r="C30" s="61"/>
      <c r="D30" s="110"/>
      <c r="E30" s="111" t="s">
        <v>61</v>
      </c>
      <c r="F30" s="112" t="s">
        <v>62</v>
      </c>
      <c r="G30" s="113" t="s">
        <v>63</v>
      </c>
      <c r="H30" s="114"/>
      <c r="I30" s="115" t="s">
        <v>61</v>
      </c>
    </row>
    <row r="31" spans="1:57" x14ac:dyDescent="0.25">
      <c r="A31" s="53" t="s">
        <v>628</v>
      </c>
      <c r="B31" s="44"/>
      <c r="C31" s="44"/>
      <c r="D31" s="116"/>
      <c r="E31" s="117">
        <v>0</v>
      </c>
      <c r="F31" s="118">
        <v>0</v>
      </c>
      <c r="G31" s="119">
        <f t="shared" ref="G31:G38" si="0">CHOOSE(BA31+1,HSV+PSV,HSV+PSV+Mont,HSV+PSV+Dodavka+Mont,HSV,PSV,Mont,Dodavka,Mont+Dodavka,0)</f>
        <v>0</v>
      </c>
      <c r="H31" s="120"/>
      <c r="I31" s="121">
        <f t="shared" ref="I31:I38" si="1">E31+F31*G31/100</f>
        <v>0</v>
      </c>
      <c r="BA31">
        <v>0</v>
      </c>
    </row>
    <row r="32" spans="1:57" x14ac:dyDescent="0.25">
      <c r="A32" s="53" t="s">
        <v>629</v>
      </c>
      <c r="B32" s="44"/>
      <c r="C32" s="44"/>
      <c r="D32" s="116"/>
      <c r="E32" s="117">
        <v>0</v>
      </c>
      <c r="F32" s="118">
        <v>0</v>
      </c>
      <c r="G32" s="119">
        <f t="shared" si="0"/>
        <v>0</v>
      </c>
      <c r="H32" s="120"/>
      <c r="I32" s="121">
        <f t="shared" si="1"/>
        <v>0</v>
      </c>
      <c r="BA32">
        <v>0</v>
      </c>
    </row>
    <row r="33" spans="1:53" x14ac:dyDescent="0.25">
      <c r="A33" s="53" t="s">
        <v>630</v>
      </c>
      <c r="B33" s="44"/>
      <c r="C33" s="44"/>
      <c r="D33" s="116"/>
      <c r="E33" s="117">
        <v>0</v>
      </c>
      <c r="F33" s="118">
        <v>0</v>
      </c>
      <c r="G33" s="119">
        <f t="shared" si="0"/>
        <v>0</v>
      </c>
      <c r="H33" s="120"/>
      <c r="I33" s="121">
        <f t="shared" si="1"/>
        <v>0</v>
      </c>
      <c r="BA33">
        <v>0</v>
      </c>
    </row>
    <row r="34" spans="1:53" x14ac:dyDescent="0.25">
      <c r="A34" s="53" t="s">
        <v>631</v>
      </c>
      <c r="B34" s="44"/>
      <c r="C34" s="44"/>
      <c r="D34" s="116"/>
      <c r="E34" s="117">
        <v>0</v>
      </c>
      <c r="F34" s="118">
        <v>0</v>
      </c>
      <c r="G34" s="119">
        <f t="shared" si="0"/>
        <v>0</v>
      </c>
      <c r="H34" s="120"/>
      <c r="I34" s="121">
        <f t="shared" si="1"/>
        <v>0</v>
      </c>
      <c r="BA34">
        <v>0</v>
      </c>
    </row>
    <row r="35" spans="1:53" x14ac:dyDescent="0.25">
      <c r="A35" s="53" t="s">
        <v>632</v>
      </c>
      <c r="B35" s="44"/>
      <c r="C35" s="44"/>
      <c r="D35" s="116"/>
      <c r="E35" s="117">
        <v>0</v>
      </c>
      <c r="F35" s="118">
        <v>0</v>
      </c>
      <c r="G35" s="119">
        <f t="shared" si="0"/>
        <v>0</v>
      </c>
      <c r="H35" s="120"/>
      <c r="I35" s="121">
        <f t="shared" si="1"/>
        <v>0</v>
      </c>
      <c r="BA35">
        <v>1</v>
      </c>
    </row>
    <row r="36" spans="1:53" x14ac:dyDescent="0.25">
      <c r="A36" s="53" t="s">
        <v>633</v>
      </c>
      <c r="B36" s="44"/>
      <c r="C36" s="44"/>
      <c r="D36" s="116"/>
      <c r="E36" s="117">
        <v>0</v>
      </c>
      <c r="F36" s="118">
        <v>0</v>
      </c>
      <c r="G36" s="119">
        <f t="shared" si="0"/>
        <v>0</v>
      </c>
      <c r="H36" s="120"/>
      <c r="I36" s="121">
        <f t="shared" si="1"/>
        <v>0</v>
      </c>
      <c r="BA36">
        <v>1</v>
      </c>
    </row>
    <row r="37" spans="1:53" x14ac:dyDescent="0.25">
      <c r="A37" s="53" t="s">
        <v>634</v>
      </c>
      <c r="B37" s="44"/>
      <c r="C37" s="44"/>
      <c r="D37" s="116"/>
      <c r="E37" s="117">
        <v>0</v>
      </c>
      <c r="F37" s="118">
        <v>0</v>
      </c>
      <c r="G37" s="119">
        <f t="shared" si="0"/>
        <v>0</v>
      </c>
      <c r="H37" s="120"/>
      <c r="I37" s="121">
        <f t="shared" si="1"/>
        <v>0</v>
      </c>
      <c r="BA37">
        <v>2</v>
      </c>
    </row>
    <row r="38" spans="1:53" x14ac:dyDescent="0.25">
      <c r="A38" s="53" t="s">
        <v>635</v>
      </c>
      <c r="B38" s="44"/>
      <c r="C38" s="44"/>
      <c r="D38" s="116"/>
      <c r="E38" s="117">
        <v>0</v>
      </c>
      <c r="F38" s="118">
        <v>0</v>
      </c>
      <c r="G38" s="119">
        <f t="shared" si="0"/>
        <v>0</v>
      </c>
      <c r="H38" s="120"/>
      <c r="I38" s="121">
        <f t="shared" si="1"/>
        <v>0</v>
      </c>
      <c r="BA38">
        <v>2</v>
      </c>
    </row>
    <row r="39" spans="1:53" ht="13.8" thickBot="1" x14ac:dyDescent="0.3">
      <c r="A39" s="122"/>
      <c r="B39" s="123" t="s">
        <v>64</v>
      </c>
      <c r="C39" s="124"/>
      <c r="D39" s="125"/>
      <c r="E39" s="126"/>
      <c r="F39" s="127"/>
      <c r="G39" s="127"/>
      <c r="H39" s="203">
        <f>SUM(I31:I38)</f>
        <v>0</v>
      </c>
      <c r="I39" s="204"/>
    </row>
    <row r="41" spans="1:53" x14ac:dyDescent="0.25">
      <c r="B41" s="108"/>
      <c r="F41" s="128"/>
      <c r="G41" s="129"/>
      <c r="H41" s="129"/>
      <c r="I41" s="130"/>
    </row>
    <row r="42" spans="1:53" x14ac:dyDescent="0.25">
      <c r="F42" s="128"/>
      <c r="G42" s="129"/>
      <c r="H42" s="129"/>
      <c r="I42" s="130"/>
    </row>
    <row r="43" spans="1:53" x14ac:dyDescent="0.25">
      <c r="F43" s="128"/>
      <c r="G43" s="129"/>
      <c r="H43" s="129"/>
      <c r="I43" s="130"/>
    </row>
    <row r="44" spans="1:53" x14ac:dyDescent="0.25">
      <c r="F44" s="128"/>
      <c r="G44" s="129"/>
      <c r="H44" s="129"/>
      <c r="I44" s="130"/>
    </row>
    <row r="45" spans="1:53" x14ac:dyDescent="0.25">
      <c r="F45" s="128"/>
      <c r="G45" s="129"/>
      <c r="H45" s="129"/>
      <c r="I45" s="130"/>
    </row>
    <row r="46" spans="1:53" x14ac:dyDescent="0.25">
      <c r="F46" s="128"/>
      <c r="G46" s="129"/>
      <c r="H46" s="129"/>
      <c r="I46" s="130"/>
    </row>
    <row r="47" spans="1:53" x14ac:dyDescent="0.25">
      <c r="F47" s="128"/>
      <c r="G47" s="129"/>
      <c r="H47" s="129"/>
      <c r="I47" s="130"/>
    </row>
    <row r="48" spans="1:53" x14ac:dyDescent="0.25">
      <c r="F48" s="128"/>
      <c r="G48" s="129"/>
      <c r="H48" s="129"/>
      <c r="I48" s="130"/>
    </row>
    <row r="49" spans="6:9" x14ac:dyDescent="0.25">
      <c r="F49" s="128"/>
      <c r="G49" s="129"/>
      <c r="H49" s="129"/>
      <c r="I49" s="130"/>
    </row>
    <row r="50" spans="6:9" x14ac:dyDescent="0.25">
      <c r="F50" s="128"/>
      <c r="G50" s="129"/>
      <c r="H50" s="129"/>
      <c r="I50" s="130"/>
    </row>
    <row r="51" spans="6:9" x14ac:dyDescent="0.25">
      <c r="F51" s="128"/>
      <c r="G51" s="129"/>
      <c r="H51" s="129"/>
      <c r="I51" s="130"/>
    </row>
    <row r="52" spans="6:9" x14ac:dyDescent="0.25">
      <c r="F52" s="128"/>
      <c r="G52" s="129"/>
      <c r="H52" s="129"/>
      <c r="I52" s="130"/>
    </row>
    <row r="53" spans="6:9" x14ac:dyDescent="0.25">
      <c r="F53" s="128"/>
      <c r="G53" s="129"/>
      <c r="H53" s="129"/>
      <c r="I53" s="130"/>
    </row>
    <row r="54" spans="6:9" x14ac:dyDescent="0.25">
      <c r="F54" s="128"/>
      <c r="G54" s="129"/>
      <c r="H54" s="129"/>
      <c r="I54" s="130"/>
    </row>
    <row r="55" spans="6:9" x14ac:dyDescent="0.25">
      <c r="F55" s="128"/>
      <c r="G55" s="129"/>
      <c r="H55" s="129"/>
      <c r="I55" s="130"/>
    </row>
    <row r="56" spans="6:9" x14ac:dyDescent="0.25">
      <c r="F56" s="128"/>
      <c r="G56" s="129"/>
      <c r="H56" s="129"/>
      <c r="I56" s="130"/>
    </row>
    <row r="57" spans="6:9" x14ac:dyDescent="0.25">
      <c r="F57" s="128"/>
      <c r="G57" s="129"/>
      <c r="H57" s="129"/>
      <c r="I57" s="130"/>
    </row>
    <row r="58" spans="6:9" x14ac:dyDescent="0.25">
      <c r="F58" s="128"/>
      <c r="G58" s="129"/>
      <c r="H58" s="129"/>
      <c r="I58" s="130"/>
    </row>
    <row r="59" spans="6:9" x14ac:dyDescent="0.25">
      <c r="F59" s="128"/>
      <c r="G59" s="129"/>
      <c r="H59" s="129"/>
      <c r="I59" s="130"/>
    </row>
    <row r="60" spans="6:9" x14ac:dyDescent="0.25">
      <c r="F60" s="128"/>
      <c r="G60" s="129"/>
      <c r="H60" s="129"/>
      <c r="I60" s="130"/>
    </row>
    <row r="61" spans="6:9" x14ac:dyDescent="0.25">
      <c r="F61" s="128"/>
      <c r="G61" s="129"/>
      <c r="H61" s="129"/>
      <c r="I61" s="130"/>
    </row>
    <row r="62" spans="6:9" x14ac:dyDescent="0.25">
      <c r="F62" s="128"/>
      <c r="G62" s="129"/>
      <c r="H62" s="129"/>
      <c r="I62" s="130"/>
    </row>
    <row r="63" spans="6:9" x14ac:dyDescent="0.25">
      <c r="F63" s="128"/>
      <c r="G63" s="129"/>
      <c r="H63" s="129"/>
      <c r="I63" s="130"/>
    </row>
    <row r="64" spans="6:9" x14ac:dyDescent="0.25">
      <c r="F64" s="128"/>
      <c r="G64" s="129"/>
      <c r="H64" s="129"/>
      <c r="I64" s="130"/>
    </row>
    <row r="65" spans="6:9" x14ac:dyDescent="0.25">
      <c r="F65" s="128"/>
      <c r="G65" s="129"/>
      <c r="H65" s="129"/>
      <c r="I65" s="130"/>
    </row>
    <row r="66" spans="6:9" x14ac:dyDescent="0.25">
      <c r="F66" s="128"/>
      <c r="G66" s="129"/>
      <c r="H66" s="129"/>
      <c r="I66" s="130"/>
    </row>
    <row r="67" spans="6:9" x14ac:dyDescent="0.25">
      <c r="F67" s="128"/>
      <c r="G67" s="129"/>
      <c r="H67" s="129"/>
      <c r="I67" s="130"/>
    </row>
    <row r="68" spans="6:9" x14ac:dyDescent="0.25">
      <c r="F68" s="128"/>
      <c r="G68" s="129"/>
      <c r="H68" s="129"/>
      <c r="I68" s="130"/>
    </row>
    <row r="69" spans="6:9" x14ac:dyDescent="0.25">
      <c r="F69" s="128"/>
      <c r="G69" s="129"/>
      <c r="H69" s="129"/>
      <c r="I69" s="130"/>
    </row>
    <row r="70" spans="6:9" x14ac:dyDescent="0.25">
      <c r="F70" s="128"/>
      <c r="G70" s="129"/>
      <c r="H70" s="129"/>
      <c r="I70" s="130"/>
    </row>
    <row r="71" spans="6:9" x14ac:dyDescent="0.25">
      <c r="F71" s="128"/>
      <c r="G71" s="129"/>
      <c r="H71" s="129"/>
      <c r="I71" s="130"/>
    </row>
    <row r="72" spans="6:9" x14ac:dyDescent="0.25">
      <c r="F72" s="128"/>
      <c r="G72" s="129"/>
      <c r="H72" s="129"/>
      <c r="I72" s="130"/>
    </row>
    <row r="73" spans="6:9" x14ac:dyDescent="0.25">
      <c r="F73" s="128"/>
      <c r="G73" s="129"/>
      <c r="H73" s="129"/>
      <c r="I73" s="130"/>
    </row>
    <row r="74" spans="6:9" x14ac:dyDescent="0.25">
      <c r="F74" s="128"/>
      <c r="G74" s="129"/>
      <c r="H74" s="129"/>
      <c r="I74" s="130"/>
    </row>
    <row r="75" spans="6:9" x14ac:dyDescent="0.25">
      <c r="F75" s="128"/>
      <c r="G75" s="129"/>
      <c r="H75" s="129"/>
      <c r="I75" s="130"/>
    </row>
    <row r="76" spans="6:9" x14ac:dyDescent="0.25">
      <c r="F76" s="128"/>
      <c r="G76" s="129"/>
      <c r="H76" s="129"/>
      <c r="I76" s="130"/>
    </row>
    <row r="77" spans="6:9" x14ac:dyDescent="0.25">
      <c r="F77" s="128"/>
      <c r="G77" s="129"/>
      <c r="H77" s="129"/>
      <c r="I77" s="130"/>
    </row>
    <row r="78" spans="6:9" x14ac:dyDescent="0.25">
      <c r="F78" s="128"/>
      <c r="G78" s="129"/>
      <c r="H78" s="129"/>
      <c r="I78" s="130"/>
    </row>
    <row r="79" spans="6:9" x14ac:dyDescent="0.25">
      <c r="F79" s="128"/>
      <c r="G79" s="129"/>
      <c r="H79" s="129"/>
      <c r="I79" s="130"/>
    </row>
    <row r="80" spans="6:9" x14ac:dyDescent="0.25">
      <c r="F80" s="128"/>
      <c r="G80" s="129"/>
      <c r="H80" s="129"/>
      <c r="I80" s="130"/>
    </row>
    <row r="81" spans="6:9" x14ac:dyDescent="0.25">
      <c r="F81" s="128"/>
      <c r="G81" s="129"/>
      <c r="H81" s="129"/>
      <c r="I81" s="130"/>
    </row>
    <row r="82" spans="6:9" x14ac:dyDescent="0.25">
      <c r="F82" s="128"/>
      <c r="G82" s="129"/>
      <c r="H82" s="129"/>
      <c r="I82" s="130"/>
    </row>
    <row r="83" spans="6:9" x14ac:dyDescent="0.25">
      <c r="F83" s="128"/>
      <c r="G83" s="129"/>
      <c r="H83" s="129"/>
      <c r="I83" s="130"/>
    </row>
    <row r="84" spans="6:9" x14ac:dyDescent="0.25">
      <c r="F84" s="128"/>
      <c r="G84" s="129"/>
      <c r="H84" s="129"/>
      <c r="I84" s="130"/>
    </row>
    <row r="85" spans="6:9" x14ac:dyDescent="0.25">
      <c r="F85" s="128"/>
      <c r="G85" s="129"/>
      <c r="H85" s="129"/>
      <c r="I85" s="130"/>
    </row>
    <row r="86" spans="6:9" x14ac:dyDescent="0.25">
      <c r="F86" s="128"/>
      <c r="G86" s="129"/>
      <c r="H86" s="129"/>
      <c r="I86" s="130"/>
    </row>
    <row r="87" spans="6:9" x14ac:dyDescent="0.25">
      <c r="F87" s="128"/>
      <c r="G87" s="129"/>
      <c r="H87" s="129"/>
      <c r="I87" s="130"/>
    </row>
    <row r="88" spans="6:9" x14ac:dyDescent="0.25">
      <c r="F88" s="128"/>
      <c r="G88" s="129"/>
      <c r="H88" s="129"/>
      <c r="I88" s="130"/>
    </row>
    <row r="89" spans="6:9" x14ac:dyDescent="0.25">
      <c r="F89" s="128"/>
      <c r="G89" s="129"/>
      <c r="H89" s="129"/>
      <c r="I89" s="130"/>
    </row>
    <row r="90" spans="6:9" x14ac:dyDescent="0.25">
      <c r="F90" s="128"/>
      <c r="G90" s="129"/>
      <c r="H90" s="129"/>
      <c r="I90" s="130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844"/>
  <sheetViews>
    <sheetView showGridLines="0" showZeros="0" tabSelected="1" zoomScaleNormal="100" workbookViewId="0">
      <selection activeCell="L15" sqref="L15"/>
    </sheetView>
  </sheetViews>
  <sheetFormatPr defaultColWidth="9.109375" defaultRowHeight="13.2" x14ac:dyDescent="0.25"/>
  <cols>
    <col min="1" max="1" width="4.44140625" style="131" customWidth="1"/>
    <col min="2" max="2" width="11.5546875" style="131" customWidth="1"/>
    <col min="3" max="3" width="40.44140625" style="131" customWidth="1"/>
    <col min="4" max="4" width="5.5546875" style="131" customWidth="1"/>
    <col min="5" max="5" width="8.5546875" style="173" customWidth="1"/>
    <col min="6" max="6" width="9.88671875" style="131" customWidth="1"/>
    <col min="7" max="7" width="13.88671875" style="131" customWidth="1"/>
    <col min="8" max="11" width="9.109375" style="131"/>
    <col min="12" max="12" width="75.44140625" style="131" customWidth="1"/>
    <col min="13" max="13" width="45.33203125" style="131" customWidth="1"/>
    <col min="14" max="16384" width="9.109375" style="131"/>
  </cols>
  <sheetData>
    <row r="1" spans="1:104" ht="15.6" x14ac:dyDescent="0.3">
      <c r="A1" s="208" t="s">
        <v>65</v>
      </c>
      <c r="B1" s="208"/>
      <c r="C1" s="208"/>
      <c r="D1" s="208"/>
      <c r="E1" s="208"/>
      <c r="F1" s="208"/>
      <c r="G1" s="208"/>
    </row>
    <row r="2" spans="1:104" ht="14.25" customHeight="1" thickBot="1" x14ac:dyDescent="0.3">
      <c r="A2" s="132"/>
      <c r="B2" s="133"/>
      <c r="C2" s="134"/>
      <c r="D2" s="134"/>
      <c r="E2" s="135"/>
      <c r="F2" s="134"/>
      <c r="G2" s="134"/>
    </row>
    <row r="3" spans="1:104" ht="13.8" thickTop="1" x14ac:dyDescent="0.25">
      <c r="A3" s="196" t="s">
        <v>49</v>
      </c>
      <c r="B3" s="197"/>
      <c r="C3" s="83" t="str">
        <f>CONCATENATE(cislostavby," ",nazevstavby)</f>
        <v>00003582 Sníž.energ.nároč.techn.tělovýchov.pavilonu GYBY</v>
      </c>
      <c r="D3" s="84"/>
      <c r="E3" s="136" t="s">
        <v>66</v>
      </c>
      <c r="F3" s="137">
        <f>Rekapitulace!H1</f>
        <v>3582</v>
      </c>
      <c r="G3" s="138"/>
    </row>
    <row r="4" spans="1:104" ht="13.8" thickBot="1" x14ac:dyDescent="0.3">
      <c r="A4" s="209" t="s">
        <v>51</v>
      </c>
      <c r="B4" s="199"/>
      <c r="C4" s="89" t="str">
        <f>CONCATENATE(cisloobjektu," ",nazevobjektu)</f>
        <v>00003582 Tělovýchovný pavilon GYBY</v>
      </c>
      <c r="D4" s="90"/>
      <c r="E4" s="210" t="str">
        <f>Rekapitulace!G2</f>
        <v>Snížení energetic.náročnosti technologií těl.pav.</v>
      </c>
      <c r="F4" s="211"/>
      <c r="G4" s="212"/>
    </row>
    <row r="5" spans="1:104" ht="13.8" thickTop="1" x14ac:dyDescent="0.25">
      <c r="A5" s="139"/>
      <c r="B5" s="132"/>
      <c r="C5" s="132"/>
      <c r="D5" s="132"/>
      <c r="E5" s="140"/>
      <c r="F5" s="132"/>
      <c r="G5" s="132"/>
    </row>
    <row r="6" spans="1:104" x14ac:dyDescent="0.25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5">
      <c r="A7" s="144" t="s">
        <v>74</v>
      </c>
      <c r="B7" s="145" t="s">
        <v>82</v>
      </c>
      <c r="C7" s="146" t="s">
        <v>83</v>
      </c>
      <c r="D7" s="147"/>
      <c r="E7" s="148"/>
      <c r="F7" s="148"/>
      <c r="G7" s="149"/>
      <c r="O7" s="150">
        <v>1</v>
      </c>
    </row>
    <row r="8" spans="1:104" x14ac:dyDescent="0.25">
      <c r="A8" s="151">
        <v>1</v>
      </c>
      <c r="B8" s="152" t="s">
        <v>84</v>
      </c>
      <c r="C8" s="153" t="s">
        <v>85</v>
      </c>
      <c r="D8" s="154" t="s">
        <v>86</v>
      </c>
      <c r="E8" s="155">
        <v>11</v>
      </c>
      <c r="F8" s="155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4.3630000000000002E-2</v>
      </c>
    </row>
    <row r="9" spans="1:104" x14ac:dyDescent="0.25">
      <c r="A9" s="158"/>
      <c r="B9" s="160"/>
      <c r="C9" s="205" t="s">
        <v>87</v>
      </c>
      <c r="D9" s="206"/>
      <c r="E9" s="161">
        <v>0</v>
      </c>
      <c r="F9" s="162"/>
      <c r="G9" s="163"/>
      <c r="M9" s="159" t="s">
        <v>87</v>
      </c>
      <c r="O9" s="150"/>
    </row>
    <row r="10" spans="1:104" x14ac:dyDescent="0.25">
      <c r="A10" s="158"/>
      <c r="B10" s="160"/>
      <c r="C10" s="205" t="s">
        <v>88</v>
      </c>
      <c r="D10" s="206"/>
      <c r="E10" s="161">
        <v>0</v>
      </c>
      <c r="F10" s="162"/>
      <c r="G10" s="163"/>
      <c r="M10" s="159" t="s">
        <v>88</v>
      </c>
      <c r="O10" s="150"/>
    </row>
    <row r="11" spans="1:104" ht="21" x14ac:dyDescent="0.25">
      <c r="A11" s="158"/>
      <c r="B11" s="160"/>
      <c r="C11" s="205" t="s">
        <v>89</v>
      </c>
      <c r="D11" s="206"/>
      <c r="E11" s="161">
        <v>0</v>
      </c>
      <c r="F11" s="162"/>
      <c r="G11" s="163"/>
      <c r="M11" s="159" t="s">
        <v>89</v>
      </c>
      <c r="O11" s="150"/>
    </row>
    <row r="12" spans="1:104" ht="21" x14ac:dyDescent="0.25">
      <c r="A12" s="158"/>
      <c r="B12" s="160"/>
      <c r="C12" s="205" t="s">
        <v>90</v>
      </c>
      <c r="D12" s="206"/>
      <c r="E12" s="161">
        <v>0</v>
      </c>
      <c r="F12" s="162"/>
      <c r="G12" s="163"/>
      <c r="M12" s="159" t="s">
        <v>90</v>
      </c>
      <c r="O12" s="150"/>
    </row>
    <row r="13" spans="1:104" x14ac:dyDescent="0.25">
      <c r="A13" s="158"/>
      <c r="B13" s="160"/>
      <c r="C13" s="205" t="s">
        <v>91</v>
      </c>
      <c r="D13" s="206"/>
      <c r="E13" s="161">
        <v>0</v>
      </c>
      <c r="F13" s="162"/>
      <c r="G13" s="163"/>
      <c r="M13" s="159" t="s">
        <v>91</v>
      </c>
      <c r="O13" s="150"/>
    </row>
    <row r="14" spans="1:104" x14ac:dyDescent="0.25">
      <c r="A14" s="158"/>
      <c r="B14" s="160"/>
      <c r="C14" s="205" t="s">
        <v>92</v>
      </c>
      <c r="D14" s="206"/>
      <c r="E14" s="161">
        <v>0</v>
      </c>
      <c r="F14" s="162"/>
      <c r="G14" s="163"/>
      <c r="M14" s="159" t="s">
        <v>92</v>
      </c>
      <c r="O14" s="150"/>
    </row>
    <row r="15" spans="1:104" x14ac:dyDescent="0.25">
      <c r="A15" s="158"/>
      <c r="B15" s="160"/>
      <c r="C15" s="205" t="s">
        <v>93</v>
      </c>
      <c r="D15" s="206"/>
      <c r="E15" s="161">
        <v>7</v>
      </c>
      <c r="F15" s="162"/>
      <c r="G15" s="163"/>
      <c r="M15" s="159" t="s">
        <v>93</v>
      </c>
      <c r="O15" s="150"/>
    </row>
    <row r="16" spans="1:104" x14ac:dyDescent="0.25">
      <c r="A16" s="158"/>
      <c r="B16" s="160"/>
      <c r="C16" s="205" t="s">
        <v>94</v>
      </c>
      <c r="D16" s="206"/>
      <c r="E16" s="161">
        <v>0</v>
      </c>
      <c r="F16" s="162"/>
      <c r="G16" s="163"/>
      <c r="M16" s="159" t="s">
        <v>94</v>
      </c>
      <c r="O16" s="150"/>
    </row>
    <row r="17" spans="1:104" x14ac:dyDescent="0.25">
      <c r="A17" s="158"/>
      <c r="B17" s="160"/>
      <c r="C17" s="205" t="s">
        <v>88</v>
      </c>
      <c r="D17" s="206"/>
      <c r="E17" s="161">
        <v>0</v>
      </c>
      <c r="F17" s="162"/>
      <c r="G17" s="163"/>
      <c r="M17" s="159" t="s">
        <v>88</v>
      </c>
      <c r="O17" s="150"/>
    </row>
    <row r="18" spans="1:104" x14ac:dyDescent="0.25">
      <c r="A18" s="158"/>
      <c r="B18" s="160"/>
      <c r="C18" s="205" t="s">
        <v>95</v>
      </c>
      <c r="D18" s="206"/>
      <c r="E18" s="161">
        <v>0</v>
      </c>
      <c r="F18" s="162"/>
      <c r="G18" s="163"/>
      <c r="M18" s="159" t="s">
        <v>95</v>
      </c>
      <c r="O18" s="150"/>
    </row>
    <row r="19" spans="1:104" x14ac:dyDescent="0.25">
      <c r="A19" s="158"/>
      <c r="B19" s="160"/>
      <c r="C19" s="205" t="s">
        <v>96</v>
      </c>
      <c r="D19" s="206"/>
      <c r="E19" s="161">
        <v>0</v>
      </c>
      <c r="F19" s="162"/>
      <c r="G19" s="163"/>
      <c r="M19" s="159" t="s">
        <v>96</v>
      </c>
      <c r="O19" s="150"/>
    </row>
    <row r="20" spans="1:104" x14ac:dyDescent="0.25">
      <c r="A20" s="158"/>
      <c r="B20" s="160"/>
      <c r="C20" s="205" t="s">
        <v>97</v>
      </c>
      <c r="D20" s="206"/>
      <c r="E20" s="161">
        <v>2</v>
      </c>
      <c r="F20" s="162"/>
      <c r="G20" s="163"/>
      <c r="M20" s="159" t="s">
        <v>97</v>
      </c>
      <c r="O20" s="150"/>
    </row>
    <row r="21" spans="1:104" x14ac:dyDescent="0.25">
      <c r="A21" s="158"/>
      <c r="B21" s="160"/>
      <c r="C21" s="205" t="s">
        <v>98</v>
      </c>
      <c r="D21" s="206"/>
      <c r="E21" s="161">
        <v>2</v>
      </c>
      <c r="F21" s="162"/>
      <c r="G21" s="163"/>
      <c r="M21" s="159" t="s">
        <v>98</v>
      </c>
      <c r="O21" s="150"/>
    </row>
    <row r="22" spans="1:104" ht="20.399999999999999" x14ac:dyDescent="0.25">
      <c r="A22" s="151">
        <v>2</v>
      </c>
      <c r="B22" s="152" t="s">
        <v>99</v>
      </c>
      <c r="C22" s="153" t="s">
        <v>100</v>
      </c>
      <c r="D22" s="154" t="s">
        <v>86</v>
      </c>
      <c r="E22" s="155">
        <v>1</v>
      </c>
      <c r="F22" s="155"/>
      <c r="G22" s="156">
        <f>E22*F22</f>
        <v>0</v>
      </c>
      <c r="O22" s="150">
        <v>2</v>
      </c>
      <c r="AA22" s="131">
        <v>1</v>
      </c>
      <c r="AB22" s="131">
        <v>1</v>
      </c>
      <c r="AC22" s="131">
        <v>1</v>
      </c>
      <c r="AZ22" s="131">
        <v>1</v>
      </c>
      <c r="BA22" s="131">
        <f>IF(AZ22=1,G22,0)</f>
        <v>0</v>
      </c>
      <c r="BB22" s="131">
        <f>IF(AZ22=2,G22,0)</f>
        <v>0</v>
      </c>
      <c r="BC22" s="131">
        <f>IF(AZ22=3,G22,0)</f>
        <v>0</v>
      </c>
      <c r="BD22" s="131">
        <f>IF(AZ22=4,G22,0)</f>
        <v>0</v>
      </c>
      <c r="BE22" s="131">
        <f>IF(AZ22=5,G22,0)</f>
        <v>0</v>
      </c>
      <c r="CA22" s="157">
        <v>1</v>
      </c>
      <c r="CB22" s="157">
        <v>1</v>
      </c>
      <c r="CZ22" s="131">
        <v>0.15212999999999999</v>
      </c>
    </row>
    <row r="23" spans="1:104" x14ac:dyDescent="0.25">
      <c r="A23" s="158"/>
      <c r="B23" s="160"/>
      <c r="C23" s="205" t="s">
        <v>101</v>
      </c>
      <c r="D23" s="206"/>
      <c r="E23" s="161">
        <v>0</v>
      </c>
      <c r="F23" s="162"/>
      <c r="G23" s="163"/>
      <c r="M23" s="159" t="s">
        <v>101</v>
      </c>
      <c r="O23" s="150"/>
    </row>
    <row r="24" spans="1:104" x14ac:dyDescent="0.25">
      <c r="A24" s="158"/>
      <c r="B24" s="160"/>
      <c r="C24" s="205" t="s">
        <v>88</v>
      </c>
      <c r="D24" s="206"/>
      <c r="E24" s="161">
        <v>0</v>
      </c>
      <c r="F24" s="162"/>
      <c r="G24" s="163"/>
      <c r="M24" s="159" t="s">
        <v>88</v>
      </c>
      <c r="O24" s="150"/>
    </row>
    <row r="25" spans="1:104" ht="21" x14ac:dyDescent="0.25">
      <c r="A25" s="158"/>
      <c r="B25" s="160"/>
      <c r="C25" s="205" t="s">
        <v>102</v>
      </c>
      <c r="D25" s="206"/>
      <c r="E25" s="161">
        <v>0</v>
      </c>
      <c r="F25" s="162"/>
      <c r="G25" s="163"/>
      <c r="M25" s="159" t="s">
        <v>102</v>
      </c>
      <c r="O25" s="150"/>
    </row>
    <row r="26" spans="1:104" x14ac:dyDescent="0.25">
      <c r="A26" s="158"/>
      <c r="B26" s="160"/>
      <c r="C26" s="205" t="s">
        <v>103</v>
      </c>
      <c r="D26" s="206"/>
      <c r="E26" s="161">
        <v>1</v>
      </c>
      <c r="F26" s="162"/>
      <c r="G26" s="163"/>
      <c r="M26" s="159" t="s">
        <v>103</v>
      </c>
      <c r="O26" s="150"/>
    </row>
    <row r="27" spans="1:104" x14ac:dyDescent="0.25">
      <c r="A27" s="151">
        <v>3</v>
      </c>
      <c r="B27" s="152" t="s">
        <v>104</v>
      </c>
      <c r="C27" s="153" t="s">
        <v>105</v>
      </c>
      <c r="D27" s="154" t="s">
        <v>106</v>
      </c>
      <c r="E27" s="155">
        <v>0.24</v>
      </c>
      <c r="F27" s="155"/>
      <c r="G27" s="156">
        <f>E27*F27</f>
        <v>0</v>
      </c>
      <c r="O27" s="150">
        <v>2</v>
      </c>
      <c r="AA27" s="131">
        <v>1</v>
      </c>
      <c r="AB27" s="131">
        <v>1</v>
      </c>
      <c r="AC27" s="131">
        <v>1</v>
      </c>
      <c r="AZ27" s="131">
        <v>1</v>
      </c>
      <c r="BA27" s="131">
        <f>IF(AZ27=1,G27,0)</f>
        <v>0</v>
      </c>
      <c r="BB27" s="131">
        <f>IF(AZ27=2,G27,0)</f>
        <v>0</v>
      </c>
      <c r="BC27" s="131">
        <f>IF(AZ27=3,G27,0)</f>
        <v>0</v>
      </c>
      <c r="BD27" s="131">
        <f>IF(AZ27=4,G27,0)</f>
        <v>0</v>
      </c>
      <c r="BE27" s="131">
        <f>IF(AZ27=5,G27,0)</f>
        <v>0</v>
      </c>
      <c r="CA27" s="157">
        <v>1</v>
      </c>
      <c r="CB27" s="157">
        <v>1</v>
      </c>
      <c r="CZ27" s="131">
        <v>0.76605000000000001</v>
      </c>
    </row>
    <row r="28" spans="1:104" x14ac:dyDescent="0.25">
      <c r="A28" s="158"/>
      <c r="B28" s="160"/>
      <c r="C28" s="205" t="s">
        <v>101</v>
      </c>
      <c r="D28" s="206"/>
      <c r="E28" s="161">
        <v>0</v>
      </c>
      <c r="F28" s="162"/>
      <c r="G28" s="163"/>
      <c r="M28" s="159" t="s">
        <v>101</v>
      </c>
      <c r="O28" s="150"/>
    </row>
    <row r="29" spans="1:104" x14ac:dyDescent="0.25">
      <c r="A29" s="158"/>
      <c r="B29" s="160"/>
      <c r="C29" s="205" t="s">
        <v>88</v>
      </c>
      <c r="D29" s="206"/>
      <c r="E29" s="161">
        <v>0</v>
      </c>
      <c r="F29" s="162"/>
      <c r="G29" s="163"/>
      <c r="M29" s="159" t="s">
        <v>88</v>
      </c>
      <c r="O29" s="150"/>
    </row>
    <row r="30" spans="1:104" ht="21" x14ac:dyDescent="0.25">
      <c r="A30" s="158"/>
      <c r="B30" s="160"/>
      <c r="C30" s="205" t="s">
        <v>102</v>
      </c>
      <c r="D30" s="206"/>
      <c r="E30" s="161">
        <v>0</v>
      </c>
      <c r="F30" s="162"/>
      <c r="G30" s="163"/>
      <c r="M30" s="159" t="s">
        <v>102</v>
      </c>
      <c r="O30" s="150"/>
    </row>
    <row r="31" spans="1:104" x14ac:dyDescent="0.25">
      <c r="A31" s="158"/>
      <c r="B31" s="160"/>
      <c r="C31" s="205" t="s">
        <v>107</v>
      </c>
      <c r="D31" s="206"/>
      <c r="E31" s="161">
        <v>0.24</v>
      </c>
      <c r="F31" s="162"/>
      <c r="G31" s="163"/>
      <c r="M31" s="159" t="s">
        <v>107</v>
      </c>
      <c r="O31" s="150"/>
    </row>
    <row r="32" spans="1:104" x14ac:dyDescent="0.25">
      <c r="A32" s="164"/>
      <c r="B32" s="165" t="s">
        <v>77</v>
      </c>
      <c r="C32" s="166" t="str">
        <f>CONCATENATE(B7," ",C7)</f>
        <v>3 Svislé a kompletní konstrukce</v>
      </c>
      <c r="D32" s="167"/>
      <c r="E32" s="168"/>
      <c r="F32" s="169"/>
      <c r="G32" s="170">
        <f>SUM(G7:G31)</f>
        <v>0</v>
      </c>
      <c r="O32" s="150">
        <v>4</v>
      </c>
      <c r="BA32" s="171">
        <f>SUM(BA7:BA31)</f>
        <v>0</v>
      </c>
      <c r="BB32" s="171">
        <f>SUM(BB7:BB31)</f>
        <v>0</v>
      </c>
      <c r="BC32" s="171">
        <f>SUM(BC7:BC31)</f>
        <v>0</v>
      </c>
      <c r="BD32" s="171">
        <f>SUM(BD7:BD31)</f>
        <v>0</v>
      </c>
      <c r="BE32" s="171">
        <f>SUM(BE7:BE31)</f>
        <v>0</v>
      </c>
    </row>
    <row r="33" spans="1:104" x14ac:dyDescent="0.25">
      <c r="A33" s="144" t="s">
        <v>74</v>
      </c>
      <c r="B33" s="145" t="s">
        <v>108</v>
      </c>
      <c r="C33" s="146" t="s">
        <v>109</v>
      </c>
      <c r="D33" s="147"/>
      <c r="E33" s="148"/>
      <c r="F33" s="148"/>
      <c r="G33" s="149"/>
      <c r="O33" s="150">
        <v>1</v>
      </c>
    </row>
    <row r="34" spans="1:104" ht="20.399999999999999" x14ac:dyDescent="0.25">
      <c r="A34" s="151">
        <v>4</v>
      </c>
      <c r="B34" s="152" t="s">
        <v>110</v>
      </c>
      <c r="C34" s="153" t="s">
        <v>111</v>
      </c>
      <c r="D34" s="154" t="s">
        <v>112</v>
      </c>
      <c r="E34" s="155">
        <v>104.631</v>
      </c>
      <c r="F34" s="155"/>
      <c r="G34" s="156">
        <f>E34*F34</f>
        <v>0</v>
      </c>
      <c r="O34" s="150">
        <v>2</v>
      </c>
      <c r="AA34" s="131">
        <v>1</v>
      </c>
      <c r="AB34" s="131">
        <v>1</v>
      </c>
      <c r="AC34" s="131">
        <v>1</v>
      </c>
      <c r="AZ34" s="131">
        <v>1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57">
        <v>1</v>
      </c>
      <c r="CB34" s="157">
        <v>1</v>
      </c>
      <c r="CZ34" s="131">
        <v>1.2149999999999999E-2</v>
      </c>
    </row>
    <row r="35" spans="1:104" ht="21" x14ac:dyDescent="0.25">
      <c r="A35" s="158"/>
      <c r="B35" s="160"/>
      <c r="C35" s="205" t="s">
        <v>644</v>
      </c>
      <c r="D35" s="206"/>
      <c r="E35" s="161">
        <v>0</v>
      </c>
      <c r="F35" s="162"/>
      <c r="G35" s="163"/>
      <c r="M35" s="159" t="s">
        <v>113</v>
      </c>
      <c r="O35" s="150"/>
    </row>
    <row r="36" spans="1:104" x14ac:dyDescent="0.25">
      <c r="A36" s="158"/>
      <c r="B36" s="160"/>
      <c r="C36" s="205" t="s">
        <v>114</v>
      </c>
      <c r="D36" s="206"/>
      <c r="E36" s="161">
        <v>0</v>
      </c>
      <c r="F36" s="162"/>
      <c r="G36" s="163"/>
      <c r="M36" s="159" t="s">
        <v>114</v>
      </c>
      <c r="O36" s="150"/>
    </row>
    <row r="37" spans="1:104" x14ac:dyDescent="0.25">
      <c r="A37" s="158"/>
      <c r="B37" s="160"/>
      <c r="C37" s="205" t="s">
        <v>115</v>
      </c>
      <c r="D37" s="206"/>
      <c r="E37" s="161">
        <v>0</v>
      </c>
      <c r="F37" s="162"/>
      <c r="G37" s="163"/>
      <c r="M37" s="159" t="s">
        <v>115</v>
      </c>
      <c r="O37" s="150"/>
    </row>
    <row r="38" spans="1:104" x14ac:dyDescent="0.25">
      <c r="A38" s="158"/>
      <c r="B38" s="160"/>
      <c r="C38" s="205" t="s">
        <v>116</v>
      </c>
      <c r="D38" s="206"/>
      <c r="E38" s="161">
        <v>104.631</v>
      </c>
      <c r="F38" s="162"/>
      <c r="G38" s="163"/>
      <c r="M38" s="159" t="s">
        <v>116</v>
      </c>
      <c r="O38" s="150"/>
    </row>
    <row r="39" spans="1:104" ht="20.399999999999999" x14ac:dyDescent="0.25">
      <c r="A39" s="151">
        <v>5</v>
      </c>
      <c r="B39" s="152" t="s">
        <v>117</v>
      </c>
      <c r="C39" s="153" t="s">
        <v>118</v>
      </c>
      <c r="D39" s="154" t="s">
        <v>112</v>
      </c>
      <c r="E39" s="155">
        <v>55.11</v>
      </c>
      <c r="F39" s="155"/>
      <c r="G39" s="156">
        <f>E39*F39</f>
        <v>0</v>
      </c>
      <c r="O39" s="150">
        <v>2</v>
      </c>
      <c r="AA39" s="131">
        <v>1</v>
      </c>
      <c r="AB39" s="131">
        <v>1</v>
      </c>
      <c r="AC39" s="131">
        <v>1</v>
      </c>
      <c r="AZ39" s="131">
        <v>1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A39" s="157">
        <v>1</v>
      </c>
      <c r="CB39" s="157">
        <v>1</v>
      </c>
      <c r="CZ39" s="131">
        <v>1.2149999999999999E-2</v>
      </c>
    </row>
    <row r="40" spans="1:104" ht="21" x14ac:dyDescent="0.25">
      <c r="A40" s="158"/>
      <c r="B40" s="160"/>
      <c r="C40" s="205" t="s">
        <v>644</v>
      </c>
      <c r="D40" s="206"/>
      <c r="E40" s="161">
        <v>0</v>
      </c>
      <c r="F40" s="162"/>
      <c r="G40" s="163"/>
      <c r="M40" s="159" t="s">
        <v>113</v>
      </c>
      <c r="O40" s="150"/>
    </row>
    <row r="41" spans="1:104" x14ac:dyDescent="0.25">
      <c r="A41" s="158"/>
      <c r="B41" s="160"/>
      <c r="C41" s="205" t="s">
        <v>114</v>
      </c>
      <c r="D41" s="206"/>
      <c r="E41" s="161">
        <v>0</v>
      </c>
      <c r="F41" s="162"/>
      <c r="G41" s="163"/>
      <c r="M41" s="159" t="s">
        <v>114</v>
      </c>
      <c r="O41" s="150"/>
    </row>
    <row r="42" spans="1:104" x14ac:dyDescent="0.25">
      <c r="A42" s="158"/>
      <c r="B42" s="160"/>
      <c r="C42" s="205" t="s">
        <v>115</v>
      </c>
      <c r="D42" s="206"/>
      <c r="E42" s="161">
        <v>0</v>
      </c>
      <c r="F42" s="162"/>
      <c r="G42" s="163"/>
      <c r="M42" s="159" t="s">
        <v>115</v>
      </c>
      <c r="O42" s="150"/>
    </row>
    <row r="43" spans="1:104" x14ac:dyDescent="0.25">
      <c r="A43" s="158"/>
      <c r="B43" s="160"/>
      <c r="C43" s="205" t="s">
        <v>119</v>
      </c>
      <c r="D43" s="206"/>
      <c r="E43" s="161">
        <v>55.11</v>
      </c>
      <c r="F43" s="162"/>
      <c r="G43" s="163"/>
      <c r="M43" s="159" t="s">
        <v>119</v>
      </c>
      <c r="O43" s="150"/>
    </row>
    <row r="44" spans="1:104" ht="20.399999999999999" x14ac:dyDescent="0.25">
      <c r="A44" s="151">
        <v>6</v>
      </c>
      <c r="B44" s="152" t="s">
        <v>120</v>
      </c>
      <c r="C44" s="153" t="s">
        <v>121</v>
      </c>
      <c r="D44" s="154" t="s">
        <v>112</v>
      </c>
      <c r="E44" s="155">
        <v>3.32</v>
      </c>
      <c r="F44" s="155"/>
      <c r="G44" s="156">
        <f>E44*F44</f>
        <v>0</v>
      </c>
      <c r="O44" s="150">
        <v>2</v>
      </c>
      <c r="AA44" s="131">
        <v>1</v>
      </c>
      <c r="AB44" s="131">
        <v>1</v>
      </c>
      <c r="AC44" s="131">
        <v>1</v>
      </c>
      <c r="AZ44" s="131">
        <v>1</v>
      </c>
      <c r="BA44" s="131">
        <f>IF(AZ44=1,G44,0)</f>
        <v>0</v>
      </c>
      <c r="BB44" s="131">
        <f>IF(AZ44=2,G44,0)</f>
        <v>0</v>
      </c>
      <c r="BC44" s="131">
        <f>IF(AZ44=3,G44,0)</f>
        <v>0</v>
      </c>
      <c r="BD44" s="131">
        <f>IF(AZ44=4,G44,0)</f>
        <v>0</v>
      </c>
      <c r="BE44" s="131">
        <f>IF(AZ44=5,G44,0)</f>
        <v>0</v>
      </c>
      <c r="CA44" s="157">
        <v>1</v>
      </c>
      <c r="CB44" s="157">
        <v>1</v>
      </c>
      <c r="CZ44" s="131">
        <v>0</v>
      </c>
    </row>
    <row r="45" spans="1:104" x14ac:dyDescent="0.25">
      <c r="A45" s="158"/>
      <c r="B45" s="160"/>
      <c r="C45" s="205" t="s">
        <v>122</v>
      </c>
      <c r="D45" s="206"/>
      <c r="E45" s="161">
        <v>0</v>
      </c>
      <c r="F45" s="162"/>
      <c r="G45" s="163"/>
      <c r="M45" s="159" t="s">
        <v>122</v>
      </c>
      <c r="O45" s="150"/>
    </row>
    <row r="46" spans="1:104" x14ac:dyDescent="0.25">
      <c r="A46" s="158"/>
      <c r="B46" s="160"/>
      <c r="C46" s="205" t="s">
        <v>87</v>
      </c>
      <c r="D46" s="206"/>
      <c r="E46" s="161">
        <v>0</v>
      </c>
      <c r="F46" s="162"/>
      <c r="G46" s="163"/>
      <c r="M46" s="159" t="s">
        <v>87</v>
      </c>
      <c r="O46" s="150"/>
    </row>
    <row r="47" spans="1:104" x14ac:dyDescent="0.25">
      <c r="A47" s="158"/>
      <c r="B47" s="160"/>
      <c r="C47" s="205" t="s">
        <v>123</v>
      </c>
      <c r="D47" s="206"/>
      <c r="E47" s="161">
        <v>3.32</v>
      </c>
      <c r="F47" s="162"/>
      <c r="G47" s="163"/>
      <c r="M47" s="159" t="s">
        <v>123</v>
      </c>
      <c r="O47" s="150"/>
    </row>
    <row r="48" spans="1:104" ht="20.399999999999999" x14ac:dyDescent="0.25">
      <c r="A48" s="151">
        <v>7</v>
      </c>
      <c r="B48" s="152" t="s">
        <v>124</v>
      </c>
      <c r="C48" s="153" t="s">
        <v>125</v>
      </c>
      <c r="D48" s="154" t="s">
        <v>112</v>
      </c>
      <c r="E48" s="155">
        <v>21.53</v>
      </c>
      <c r="F48" s="155"/>
      <c r="G48" s="156">
        <f>E48*F48</f>
        <v>0</v>
      </c>
      <c r="O48" s="150">
        <v>2</v>
      </c>
      <c r="AA48" s="131">
        <v>1</v>
      </c>
      <c r="AB48" s="131">
        <v>1</v>
      </c>
      <c r="AC48" s="131">
        <v>1</v>
      </c>
      <c r="AZ48" s="131">
        <v>1</v>
      </c>
      <c r="BA48" s="131">
        <f>IF(AZ48=1,G48,0)</f>
        <v>0</v>
      </c>
      <c r="BB48" s="131">
        <f>IF(AZ48=2,G48,0)</f>
        <v>0</v>
      </c>
      <c r="BC48" s="131">
        <f>IF(AZ48=3,G48,0)</f>
        <v>0</v>
      </c>
      <c r="BD48" s="131">
        <f>IF(AZ48=4,G48,0)</f>
        <v>0</v>
      </c>
      <c r="BE48" s="131">
        <f>IF(AZ48=5,G48,0)</f>
        <v>0</v>
      </c>
      <c r="CA48" s="157">
        <v>1</v>
      </c>
      <c r="CB48" s="157">
        <v>1</v>
      </c>
      <c r="CZ48" s="131">
        <v>0</v>
      </c>
    </row>
    <row r="49" spans="1:104" x14ac:dyDescent="0.25">
      <c r="A49" s="158"/>
      <c r="B49" s="160"/>
      <c r="C49" s="205" t="s">
        <v>122</v>
      </c>
      <c r="D49" s="206"/>
      <c r="E49" s="161">
        <v>0</v>
      </c>
      <c r="F49" s="162"/>
      <c r="G49" s="163"/>
      <c r="M49" s="159" t="s">
        <v>122</v>
      </c>
      <c r="O49" s="150"/>
    </row>
    <row r="50" spans="1:104" x14ac:dyDescent="0.25">
      <c r="A50" s="158"/>
      <c r="B50" s="160"/>
      <c r="C50" s="205" t="s">
        <v>87</v>
      </c>
      <c r="D50" s="206"/>
      <c r="E50" s="161">
        <v>0</v>
      </c>
      <c r="F50" s="162"/>
      <c r="G50" s="163"/>
      <c r="M50" s="159" t="s">
        <v>87</v>
      </c>
      <c r="O50" s="150"/>
    </row>
    <row r="51" spans="1:104" x14ac:dyDescent="0.25">
      <c r="A51" s="158"/>
      <c r="B51" s="160"/>
      <c r="C51" s="205" t="s">
        <v>126</v>
      </c>
      <c r="D51" s="206"/>
      <c r="E51" s="161">
        <v>5.13</v>
      </c>
      <c r="F51" s="162"/>
      <c r="G51" s="163"/>
      <c r="M51" s="159" t="s">
        <v>126</v>
      </c>
      <c r="O51" s="150"/>
    </row>
    <row r="52" spans="1:104" x14ac:dyDescent="0.25">
      <c r="A52" s="158"/>
      <c r="B52" s="160"/>
      <c r="C52" s="205" t="s">
        <v>127</v>
      </c>
      <c r="D52" s="206"/>
      <c r="E52" s="161">
        <v>5.3</v>
      </c>
      <c r="F52" s="162"/>
      <c r="G52" s="163"/>
      <c r="M52" s="159" t="s">
        <v>127</v>
      </c>
      <c r="O52" s="150"/>
    </row>
    <row r="53" spans="1:104" x14ac:dyDescent="0.25">
      <c r="A53" s="158"/>
      <c r="B53" s="160"/>
      <c r="C53" s="205" t="s">
        <v>94</v>
      </c>
      <c r="D53" s="206"/>
      <c r="E53" s="161">
        <v>0</v>
      </c>
      <c r="F53" s="162"/>
      <c r="G53" s="163"/>
      <c r="M53" s="159" t="s">
        <v>94</v>
      </c>
      <c r="O53" s="150"/>
    </row>
    <row r="54" spans="1:104" x14ac:dyDescent="0.25">
      <c r="A54" s="158"/>
      <c r="B54" s="160"/>
      <c r="C54" s="205" t="s">
        <v>128</v>
      </c>
      <c r="D54" s="206"/>
      <c r="E54" s="161">
        <v>5.4</v>
      </c>
      <c r="F54" s="162"/>
      <c r="G54" s="163"/>
      <c r="M54" s="159" t="s">
        <v>128</v>
      </c>
      <c r="O54" s="150"/>
    </row>
    <row r="55" spans="1:104" x14ac:dyDescent="0.25">
      <c r="A55" s="158"/>
      <c r="B55" s="160"/>
      <c r="C55" s="205" t="s">
        <v>129</v>
      </c>
      <c r="D55" s="206"/>
      <c r="E55" s="161">
        <v>5.7</v>
      </c>
      <c r="F55" s="162"/>
      <c r="G55" s="163"/>
      <c r="M55" s="159" t="s">
        <v>129</v>
      </c>
      <c r="O55" s="150"/>
    </row>
    <row r="56" spans="1:104" ht="20.399999999999999" x14ac:dyDescent="0.25">
      <c r="A56" s="151">
        <v>8</v>
      </c>
      <c r="B56" s="152" t="s">
        <v>130</v>
      </c>
      <c r="C56" s="153" t="s">
        <v>131</v>
      </c>
      <c r="D56" s="154" t="s">
        <v>112</v>
      </c>
      <c r="E56" s="155">
        <v>23.172499999999999</v>
      </c>
      <c r="F56" s="155"/>
      <c r="G56" s="156">
        <f>E56*F56</f>
        <v>0</v>
      </c>
      <c r="O56" s="150">
        <v>2</v>
      </c>
      <c r="AA56" s="131">
        <v>1</v>
      </c>
      <c r="AB56" s="131">
        <v>1</v>
      </c>
      <c r="AC56" s="131">
        <v>1</v>
      </c>
      <c r="AZ56" s="131">
        <v>1</v>
      </c>
      <c r="BA56" s="131">
        <f>IF(AZ56=1,G56,0)</f>
        <v>0</v>
      </c>
      <c r="BB56" s="131">
        <f>IF(AZ56=2,G56,0)</f>
        <v>0</v>
      </c>
      <c r="BC56" s="131">
        <f>IF(AZ56=3,G56,0)</f>
        <v>0</v>
      </c>
      <c r="BD56" s="131">
        <f>IF(AZ56=4,G56,0)</f>
        <v>0</v>
      </c>
      <c r="BE56" s="131">
        <f>IF(AZ56=5,G56,0)</f>
        <v>0</v>
      </c>
      <c r="CA56" s="157">
        <v>1</v>
      </c>
      <c r="CB56" s="157">
        <v>1</v>
      </c>
      <c r="CZ56" s="131">
        <v>1.1990000000000001E-2</v>
      </c>
    </row>
    <row r="57" spans="1:104" x14ac:dyDescent="0.25">
      <c r="A57" s="158"/>
      <c r="B57" s="160"/>
      <c r="C57" s="205" t="s">
        <v>132</v>
      </c>
      <c r="D57" s="206"/>
      <c r="E57" s="161">
        <v>0</v>
      </c>
      <c r="F57" s="162"/>
      <c r="G57" s="163"/>
      <c r="M57" s="159" t="s">
        <v>132</v>
      </c>
      <c r="O57" s="150"/>
    </row>
    <row r="58" spans="1:104" x14ac:dyDescent="0.25">
      <c r="A58" s="158"/>
      <c r="B58" s="160"/>
      <c r="C58" s="205" t="s">
        <v>87</v>
      </c>
      <c r="D58" s="206"/>
      <c r="E58" s="161">
        <v>0</v>
      </c>
      <c r="F58" s="162"/>
      <c r="G58" s="163"/>
      <c r="M58" s="159" t="s">
        <v>87</v>
      </c>
      <c r="O58" s="150"/>
    </row>
    <row r="59" spans="1:104" x14ac:dyDescent="0.25">
      <c r="A59" s="158"/>
      <c r="B59" s="160"/>
      <c r="C59" s="205" t="s">
        <v>133</v>
      </c>
      <c r="D59" s="206"/>
      <c r="E59" s="161">
        <v>0.73750000000000004</v>
      </c>
      <c r="F59" s="162"/>
      <c r="G59" s="163"/>
      <c r="M59" s="159" t="s">
        <v>133</v>
      </c>
      <c r="O59" s="150"/>
    </row>
    <row r="60" spans="1:104" x14ac:dyDescent="0.25">
      <c r="A60" s="158"/>
      <c r="B60" s="160"/>
      <c r="C60" s="205" t="s">
        <v>134</v>
      </c>
      <c r="D60" s="206"/>
      <c r="E60" s="161">
        <v>0.48</v>
      </c>
      <c r="F60" s="162"/>
      <c r="G60" s="163"/>
      <c r="M60" s="159" t="s">
        <v>134</v>
      </c>
      <c r="O60" s="150"/>
    </row>
    <row r="61" spans="1:104" x14ac:dyDescent="0.25">
      <c r="A61" s="158"/>
      <c r="B61" s="160"/>
      <c r="C61" s="205" t="s">
        <v>135</v>
      </c>
      <c r="D61" s="206"/>
      <c r="E61" s="161">
        <v>0</v>
      </c>
      <c r="F61" s="162"/>
      <c r="G61" s="163"/>
      <c r="M61" s="159" t="s">
        <v>135</v>
      </c>
      <c r="O61" s="150"/>
    </row>
    <row r="62" spans="1:104" x14ac:dyDescent="0.25">
      <c r="A62" s="158"/>
      <c r="B62" s="160"/>
      <c r="C62" s="205" t="s">
        <v>136</v>
      </c>
      <c r="D62" s="206"/>
      <c r="E62" s="161">
        <v>0</v>
      </c>
      <c r="F62" s="162"/>
      <c r="G62" s="163"/>
      <c r="M62" s="159" t="s">
        <v>136</v>
      </c>
      <c r="O62" s="150"/>
    </row>
    <row r="63" spans="1:104" x14ac:dyDescent="0.25">
      <c r="A63" s="158"/>
      <c r="B63" s="160"/>
      <c r="C63" s="205" t="s">
        <v>137</v>
      </c>
      <c r="D63" s="206"/>
      <c r="E63" s="161">
        <v>2.88</v>
      </c>
      <c r="F63" s="162"/>
      <c r="G63" s="163"/>
      <c r="M63" s="159" t="s">
        <v>137</v>
      </c>
      <c r="O63" s="150"/>
    </row>
    <row r="64" spans="1:104" x14ac:dyDescent="0.25">
      <c r="A64" s="158"/>
      <c r="B64" s="160"/>
      <c r="C64" s="205" t="s">
        <v>138</v>
      </c>
      <c r="D64" s="206"/>
      <c r="E64" s="161">
        <v>2.4</v>
      </c>
      <c r="F64" s="162"/>
      <c r="G64" s="163"/>
      <c r="M64" s="159" t="s">
        <v>138</v>
      </c>
      <c r="O64" s="150"/>
    </row>
    <row r="65" spans="1:104" x14ac:dyDescent="0.25">
      <c r="A65" s="158"/>
      <c r="B65" s="160"/>
      <c r="C65" s="205" t="s">
        <v>139</v>
      </c>
      <c r="D65" s="206"/>
      <c r="E65" s="161">
        <v>0.3125</v>
      </c>
      <c r="F65" s="162"/>
      <c r="G65" s="163"/>
      <c r="M65" s="159" t="s">
        <v>139</v>
      </c>
      <c r="O65" s="150"/>
    </row>
    <row r="66" spans="1:104" x14ac:dyDescent="0.25">
      <c r="A66" s="158"/>
      <c r="B66" s="160"/>
      <c r="C66" s="205" t="s">
        <v>140</v>
      </c>
      <c r="D66" s="206"/>
      <c r="E66" s="161">
        <v>4.8425000000000002</v>
      </c>
      <c r="F66" s="162"/>
      <c r="G66" s="163"/>
      <c r="M66" s="159" t="s">
        <v>140</v>
      </c>
      <c r="O66" s="150"/>
    </row>
    <row r="67" spans="1:104" x14ac:dyDescent="0.25">
      <c r="A67" s="158"/>
      <c r="B67" s="160"/>
      <c r="C67" s="205" t="s">
        <v>141</v>
      </c>
      <c r="D67" s="206"/>
      <c r="E67" s="161">
        <v>0.81</v>
      </c>
      <c r="F67" s="162"/>
      <c r="G67" s="163"/>
      <c r="M67" s="159" t="s">
        <v>141</v>
      </c>
      <c r="O67" s="150"/>
    </row>
    <row r="68" spans="1:104" x14ac:dyDescent="0.25">
      <c r="A68" s="158"/>
      <c r="B68" s="160"/>
      <c r="C68" s="205" t="s">
        <v>94</v>
      </c>
      <c r="D68" s="206"/>
      <c r="E68" s="161">
        <v>0</v>
      </c>
      <c r="F68" s="162"/>
      <c r="G68" s="163"/>
      <c r="M68" s="159" t="s">
        <v>94</v>
      </c>
      <c r="O68" s="150"/>
    </row>
    <row r="69" spans="1:104" x14ac:dyDescent="0.25">
      <c r="A69" s="158"/>
      <c r="B69" s="160"/>
      <c r="C69" s="205" t="s">
        <v>142</v>
      </c>
      <c r="D69" s="206"/>
      <c r="E69" s="161">
        <v>0.81</v>
      </c>
      <c r="F69" s="162"/>
      <c r="G69" s="163"/>
      <c r="M69" s="159" t="s">
        <v>142</v>
      </c>
      <c r="O69" s="150"/>
    </row>
    <row r="70" spans="1:104" x14ac:dyDescent="0.25">
      <c r="A70" s="158"/>
      <c r="B70" s="160"/>
      <c r="C70" s="205" t="s">
        <v>94</v>
      </c>
      <c r="D70" s="206"/>
      <c r="E70" s="161">
        <v>0</v>
      </c>
      <c r="F70" s="162"/>
      <c r="G70" s="163"/>
      <c r="M70" s="159" t="s">
        <v>94</v>
      </c>
      <c r="O70" s="150"/>
    </row>
    <row r="71" spans="1:104" x14ac:dyDescent="0.25">
      <c r="A71" s="158"/>
      <c r="B71" s="160"/>
      <c r="C71" s="205" t="s">
        <v>88</v>
      </c>
      <c r="D71" s="206"/>
      <c r="E71" s="161">
        <v>0</v>
      </c>
      <c r="F71" s="162"/>
      <c r="G71" s="163"/>
      <c r="M71" s="159" t="s">
        <v>88</v>
      </c>
      <c r="O71" s="150"/>
    </row>
    <row r="72" spans="1:104" ht="21" x14ac:dyDescent="0.25">
      <c r="A72" s="158"/>
      <c r="B72" s="160"/>
      <c r="C72" s="205" t="s">
        <v>143</v>
      </c>
      <c r="D72" s="206"/>
      <c r="E72" s="161">
        <v>0</v>
      </c>
      <c r="F72" s="162"/>
      <c r="G72" s="163"/>
      <c r="M72" s="159" t="s">
        <v>143</v>
      </c>
      <c r="O72" s="150"/>
    </row>
    <row r="73" spans="1:104" x14ac:dyDescent="0.25">
      <c r="A73" s="158"/>
      <c r="B73" s="160"/>
      <c r="C73" s="205" t="s">
        <v>144</v>
      </c>
      <c r="D73" s="206"/>
      <c r="E73" s="161">
        <v>9.9</v>
      </c>
      <c r="F73" s="162"/>
      <c r="G73" s="163"/>
      <c r="M73" s="159" t="s">
        <v>144</v>
      </c>
      <c r="O73" s="150"/>
    </row>
    <row r="74" spans="1:104" ht="20.399999999999999" x14ac:dyDescent="0.25">
      <c r="A74" s="151">
        <v>9</v>
      </c>
      <c r="B74" s="152" t="s">
        <v>145</v>
      </c>
      <c r="C74" s="153" t="s">
        <v>146</v>
      </c>
      <c r="D74" s="154" t="s">
        <v>112</v>
      </c>
      <c r="E74" s="155">
        <v>4.2699999999999996</v>
      </c>
      <c r="F74" s="155"/>
      <c r="G74" s="156">
        <f>E74*F74</f>
        <v>0</v>
      </c>
      <c r="O74" s="150">
        <v>2</v>
      </c>
      <c r="AA74" s="131">
        <v>1</v>
      </c>
      <c r="AB74" s="131">
        <v>1</v>
      </c>
      <c r="AC74" s="131">
        <v>1</v>
      </c>
      <c r="AZ74" s="131">
        <v>1</v>
      </c>
      <c r="BA74" s="131">
        <f>IF(AZ74=1,G74,0)</f>
        <v>0</v>
      </c>
      <c r="BB74" s="131">
        <f>IF(AZ74=2,G74,0)</f>
        <v>0</v>
      </c>
      <c r="BC74" s="131">
        <f>IF(AZ74=3,G74,0)</f>
        <v>0</v>
      </c>
      <c r="BD74" s="131">
        <f>IF(AZ74=4,G74,0)</f>
        <v>0</v>
      </c>
      <c r="BE74" s="131">
        <f>IF(AZ74=5,G74,0)</f>
        <v>0</v>
      </c>
      <c r="CA74" s="157">
        <v>1</v>
      </c>
      <c r="CB74" s="157">
        <v>1</v>
      </c>
      <c r="CZ74" s="131">
        <v>1.3559999999999999E-2</v>
      </c>
    </row>
    <row r="75" spans="1:104" x14ac:dyDescent="0.25">
      <c r="A75" s="158"/>
      <c r="B75" s="160"/>
      <c r="C75" s="205" t="s">
        <v>87</v>
      </c>
      <c r="D75" s="206"/>
      <c r="E75" s="161">
        <v>0</v>
      </c>
      <c r="F75" s="162"/>
      <c r="G75" s="163"/>
      <c r="M75" s="159" t="s">
        <v>87</v>
      </c>
      <c r="O75" s="150"/>
    </row>
    <row r="76" spans="1:104" x14ac:dyDescent="0.25">
      <c r="A76" s="158"/>
      <c r="B76" s="160"/>
      <c r="C76" s="205" t="s">
        <v>88</v>
      </c>
      <c r="D76" s="206"/>
      <c r="E76" s="161">
        <v>0</v>
      </c>
      <c r="F76" s="162"/>
      <c r="G76" s="163"/>
      <c r="M76" s="159" t="s">
        <v>88</v>
      </c>
      <c r="O76" s="150"/>
    </row>
    <row r="77" spans="1:104" ht="21" x14ac:dyDescent="0.25">
      <c r="A77" s="158"/>
      <c r="B77" s="160"/>
      <c r="C77" s="205" t="s">
        <v>147</v>
      </c>
      <c r="D77" s="206"/>
      <c r="E77" s="161">
        <v>0</v>
      </c>
      <c r="F77" s="162"/>
      <c r="G77" s="163"/>
      <c r="M77" s="159" t="s">
        <v>147</v>
      </c>
      <c r="O77" s="150"/>
    </row>
    <row r="78" spans="1:104" x14ac:dyDescent="0.25">
      <c r="A78" s="158"/>
      <c r="B78" s="160"/>
      <c r="C78" s="205" t="s">
        <v>148</v>
      </c>
      <c r="D78" s="206"/>
      <c r="E78" s="161">
        <v>0</v>
      </c>
      <c r="F78" s="162"/>
      <c r="G78" s="163"/>
      <c r="M78" s="159" t="s">
        <v>148</v>
      </c>
      <c r="O78" s="150"/>
    </row>
    <row r="79" spans="1:104" x14ac:dyDescent="0.25">
      <c r="A79" s="158"/>
      <c r="B79" s="160"/>
      <c r="C79" s="205" t="s">
        <v>149</v>
      </c>
      <c r="D79" s="206"/>
      <c r="E79" s="161">
        <v>4.2699999999999996</v>
      </c>
      <c r="F79" s="162"/>
      <c r="G79" s="163"/>
      <c r="M79" s="159" t="s">
        <v>149</v>
      </c>
      <c r="O79" s="150"/>
    </row>
    <row r="80" spans="1:104" x14ac:dyDescent="0.25">
      <c r="A80" s="151">
        <v>10</v>
      </c>
      <c r="B80" s="152" t="s">
        <v>150</v>
      </c>
      <c r="C80" s="153" t="s">
        <v>151</v>
      </c>
      <c r="D80" s="154" t="s">
        <v>112</v>
      </c>
      <c r="E80" s="155">
        <v>6.3724999999999996</v>
      </c>
      <c r="F80" s="155"/>
      <c r="G80" s="156">
        <f>E80*F80</f>
        <v>0</v>
      </c>
      <c r="O80" s="150">
        <v>2</v>
      </c>
      <c r="AA80" s="131">
        <v>1</v>
      </c>
      <c r="AB80" s="131">
        <v>1</v>
      </c>
      <c r="AC80" s="131">
        <v>1</v>
      </c>
      <c r="AZ80" s="131">
        <v>1</v>
      </c>
      <c r="BA80" s="131">
        <f>IF(AZ80=1,G80,0)</f>
        <v>0</v>
      </c>
      <c r="BB80" s="131">
        <f>IF(AZ80=2,G80,0)</f>
        <v>0</v>
      </c>
      <c r="BC80" s="131">
        <f>IF(AZ80=3,G80,0)</f>
        <v>0</v>
      </c>
      <c r="BD80" s="131">
        <f>IF(AZ80=4,G80,0)</f>
        <v>0</v>
      </c>
      <c r="BE80" s="131">
        <f>IF(AZ80=5,G80,0)</f>
        <v>0</v>
      </c>
      <c r="CA80" s="157">
        <v>1</v>
      </c>
      <c r="CB80" s="157">
        <v>1</v>
      </c>
      <c r="CZ80" s="131">
        <v>0</v>
      </c>
    </row>
    <row r="81" spans="1:104" x14ac:dyDescent="0.25">
      <c r="A81" s="158"/>
      <c r="B81" s="160"/>
      <c r="C81" s="205" t="s">
        <v>132</v>
      </c>
      <c r="D81" s="206"/>
      <c r="E81" s="161">
        <v>0</v>
      </c>
      <c r="F81" s="162"/>
      <c r="G81" s="163"/>
      <c r="M81" s="159" t="s">
        <v>132</v>
      </c>
      <c r="O81" s="150"/>
    </row>
    <row r="82" spans="1:104" x14ac:dyDescent="0.25">
      <c r="A82" s="158"/>
      <c r="B82" s="160"/>
      <c r="C82" s="205" t="s">
        <v>87</v>
      </c>
      <c r="D82" s="206"/>
      <c r="E82" s="161">
        <v>0</v>
      </c>
      <c r="F82" s="162"/>
      <c r="G82" s="163"/>
      <c r="M82" s="159" t="s">
        <v>87</v>
      </c>
      <c r="O82" s="150"/>
    </row>
    <row r="83" spans="1:104" x14ac:dyDescent="0.25">
      <c r="A83" s="158"/>
      <c r="B83" s="160"/>
      <c r="C83" s="205" t="s">
        <v>133</v>
      </c>
      <c r="D83" s="206"/>
      <c r="E83" s="161">
        <v>0.73750000000000004</v>
      </c>
      <c r="F83" s="162"/>
      <c r="G83" s="163"/>
      <c r="M83" s="159" t="s">
        <v>133</v>
      </c>
      <c r="O83" s="150"/>
    </row>
    <row r="84" spans="1:104" x14ac:dyDescent="0.25">
      <c r="A84" s="158"/>
      <c r="B84" s="160"/>
      <c r="C84" s="205" t="s">
        <v>134</v>
      </c>
      <c r="D84" s="206"/>
      <c r="E84" s="161">
        <v>0.48</v>
      </c>
      <c r="F84" s="162"/>
      <c r="G84" s="163"/>
      <c r="M84" s="159" t="s">
        <v>134</v>
      </c>
      <c r="O84" s="150"/>
    </row>
    <row r="85" spans="1:104" x14ac:dyDescent="0.25">
      <c r="A85" s="158"/>
      <c r="B85" s="160"/>
      <c r="C85" s="205" t="s">
        <v>135</v>
      </c>
      <c r="D85" s="206"/>
      <c r="E85" s="161">
        <v>0</v>
      </c>
      <c r="F85" s="162"/>
      <c r="G85" s="163"/>
      <c r="M85" s="159" t="s">
        <v>135</v>
      </c>
      <c r="O85" s="150"/>
    </row>
    <row r="86" spans="1:104" x14ac:dyDescent="0.25">
      <c r="A86" s="158"/>
      <c r="B86" s="160"/>
      <c r="C86" s="205" t="s">
        <v>136</v>
      </c>
      <c r="D86" s="206"/>
      <c r="E86" s="161">
        <v>0</v>
      </c>
      <c r="F86" s="162"/>
      <c r="G86" s="163"/>
      <c r="M86" s="159" t="s">
        <v>136</v>
      </c>
      <c r="O86" s="150"/>
    </row>
    <row r="87" spans="1:104" x14ac:dyDescent="0.25">
      <c r="A87" s="158"/>
      <c r="B87" s="160"/>
      <c r="C87" s="205" t="s">
        <v>137</v>
      </c>
      <c r="D87" s="206"/>
      <c r="E87" s="161">
        <v>2.88</v>
      </c>
      <c r="F87" s="162"/>
      <c r="G87" s="163"/>
      <c r="M87" s="159" t="s">
        <v>137</v>
      </c>
      <c r="O87" s="150"/>
    </row>
    <row r="88" spans="1:104" x14ac:dyDescent="0.25">
      <c r="A88" s="158"/>
      <c r="B88" s="160"/>
      <c r="C88" s="205" t="s">
        <v>139</v>
      </c>
      <c r="D88" s="206"/>
      <c r="E88" s="161">
        <v>0.3125</v>
      </c>
      <c r="F88" s="162"/>
      <c r="G88" s="163"/>
      <c r="M88" s="159" t="s">
        <v>139</v>
      </c>
      <c r="O88" s="150"/>
    </row>
    <row r="89" spans="1:104" x14ac:dyDescent="0.25">
      <c r="A89" s="158"/>
      <c r="B89" s="160"/>
      <c r="C89" s="205" t="s">
        <v>152</v>
      </c>
      <c r="D89" s="206"/>
      <c r="E89" s="161">
        <v>0.34250000000000003</v>
      </c>
      <c r="F89" s="162"/>
      <c r="G89" s="163"/>
      <c r="M89" s="159" t="s">
        <v>152</v>
      </c>
      <c r="O89" s="150"/>
    </row>
    <row r="90" spans="1:104" x14ac:dyDescent="0.25">
      <c r="A90" s="158"/>
      <c r="B90" s="160"/>
      <c r="C90" s="205" t="s">
        <v>141</v>
      </c>
      <c r="D90" s="206"/>
      <c r="E90" s="161">
        <v>0.81</v>
      </c>
      <c r="F90" s="162"/>
      <c r="G90" s="163"/>
      <c r="M90" s="159" t="s">
        <v>141</v>
      </c>
      <c r="O90" s="150"/>
    </row>
    <row r="91" spans="1:104" x14ac:dyDescent="0.25">
      <c r="A91" s="158"/>
      <c r="B91" s="160"/>
      <c r="C91" s="205" t="s">
        <v>94</v>
      </c>
      <c r="D91" s="206"/>
      <c r="E91" s="161">
        <v>0</v>
      </c>
      <c r="F91" s="162"/>
      <c r="G91" s="163"/>
      <c r="M91" s="159" t="s">
        <v>94</v>
      </c>
      <c r="O91" s="150"/>
    </row>
    <row r="92" spans="1:104" x14ac:dyDescent="0.25">
      <c r="A92" s="158"/>
      <c r="B92" s="160"/>
      <c r="C92" s="205" t="s">
        <v>142</v>
      </c>
      <c r="D92" s="206"/>
      <c r="E92" s="161">
        <v>0.81</v>
      </c>
      <c r="F92" s="162"/>
      <c r="G92" s="163"/>
      <c r="M92" s="159" t="s">
        <v>142</v>
      </c>
      <c r="O92" s="150"/>
    </row>
    <row r="93" spans="1:104" x14ac:dyDescent="0.25">
      <c r="A93" s="151">
        <v>11</v>
      </c>
      <c r="B93" s="152" t="s">
        <v>153</v>
      </c>
      <c r="C93" s="153" t="s">
        <v>154</v>
      </c>
      <c r="D93" s="154" t="s">
        <v>112</v>
      </c>
      <c r="E93" s="155">
        <v>11.17</v>
      </c>
      <c r="F93" s="155"/>
      <c r="G93" s="156">
        <f>E93*F93</f>
        <v>0</v>
      </c>
      <c r="O93" s="150">
        <v>2</v>
      </c>
      <c r="AA93" s="131">
        <v>1</v>
      </c>
      <c r="AB93" s="131">
        <v>1</v>
      </c>
      <c r="AC93" s="131">
        <v>1</v>
      </c>
      <c r="AZ93" s="131">
        <v>1</v>
      </c>
      <c r="BA93" s="131">
        <f>IF(AZ93=1,G93,0)</f>
        <v>0</v>
      </c>
      <c r="BB93" s="131">
        <f>IF(AZ93=2,G93,0)</f>
        <v>0</v>
      </c>
      <c r="BC93" s="131">
        <f>IF(AZ93=3,G93,0)</f>
        <v>0</v>
      </c>
      <c r="BD93" s="131">
        <f>IF(AZ93=4,G93,0)</f>
        <v>0</v>
      </c>
      <c r="BE93" s="131">
        <f>IF(AZ93=5,G93,0)</f>
        <v>0</v>
      </c>
      <c r="CA93" s="157">
        <v>1</v>
      </c>
      <c r="CB93" s="157">
        <v>1</v>
      </c>
      <c r="CZ93" s="131">
        <v>0</v>
      </c>
    </row>
    <row r="94" spans="1:104" x14ac:dyDescent="0.25">
      <c r="A94" s="158"/>
      <c r="B94" s="160"/>
      <c r="C94" s="205" t="s">
        <v>132</v>
      </c>
      <c r="D94" s="206"/>
      <c r="E94" s="161">
        <v>0</v>
      </c>
      <c r="F94" s="162"/>
      <c r="G94" s="163"/>
      <c r="M94" s="159" t="s">
        <v>132</v>
      </c>
      <c r="O94" s="150"/>
    </row>
    <row r="95" spans="1:104" x14ac:dyDescent="0.25">
      <c r="A95" s="158"/>
      <c r="B95" s="160"/>
      <c r="C95" s="205" t="s">
        <v>87</v>
      </c>
      <c r="D95" s="206"/>
      <c r="E95" s="161">
        <v>0</v>
      </c>
      <c r="F95" s="162"/>
      <c r="G95" s="163"/>
      <c r="M95" s="159" t="s">
        <v>87</v>
      </c>
      <c r="O95" s="150"/>
    </row>
    <row r="96" spans="1:104" x14ac:dyDescent="0.25">
      <c r="A96" s="158"/>
      <c r="B96" s="160"/>
      <c r="C96" s="205" t="s">
        <v>135</v>
      </c>
      <c r="D96" s="206"/>
      <c r="E96" s="161">
        <v>0</v>
      </c>
      <c r="F96" s="162"/>
      <c r="G96" s="163"/>
      <c r="M96" s="159" t="s">
        <v>135</v>
      </c>
      <c r="O96" s="150"/>
    </row>
    <row r="97" spans="1:104" x14ac:dyDescent="0.25">
      <c r="A97" s="158"/>
      <c r="B97" s="160"/>
      <c r="C97" s="205" t="s">
        <v>136</v>
      </c>
      <c r="D97" s="206"/>
      <c r="E97" s="161">
        <v>0</v>
      </c>
      <c r="F97" s="162"/>
      <c r="G97" s="163"/>
      <c r="M97" s="159" t="s">
        <v>136</v>
      </c>
      <c r="O97" s="150"/>
    </row>
    <row r="98" spans="1:104" x14ac:dyDescent="0.25">
      <c r="A98" s="158"/>
      <c r="B98" s="160"/>
      <c r="C98" s="205" t="s">
        <v>138</v>
      </c>
      <c r="D98" s="206"/>
      <c r="E98" s="161">
        <v>2.4</v>
      </c>
      <c r="F98" s="162"/>
      <c r="G98" s="163"/>
      <c r="M98" s="159" t="s">
        <v>138</v>
      </c>
      <c r="O98" s="150"/>
    </row>
    <row r="99" spans="1:104" x14ac:dyDescent="0.25">
      <c r="A99" s="158"/>
      <c r="B99" s="160"/>
      <c r="C99" s="205" t="s">
        <v>155</v>
      </c>
      <c r="D99" s="206"/>
      <c r="E99" s="161">
        <v>4.5</v>
      </c>
      <c r="F99" s="162"/>
      <c r="G99" s="163"/>
      <c r="M99" s="159" t="s">
        <v>155</v>
      </c>
      <c r="O99" s="150"/>
    </row>
    <row r="100" spans="1:104" x14ac:dyDescent="0.25">
      <c r="A100" s="158"/>
      <c r="B100" s="160"/>
      <c r="C100" s="205" t="s">
        <v>88</v>
      </c>
      <c r="D100" s="206"/>
      <c r="E100" s="161">
        <v>0</v>
      </c>
      <c r="F100" s="162"/>
      <c r="G100" s="163"/>
      <c r="M100" s="159" t="s">
        <v>88</v>
      </c>
      <c r="O100" s="150"/>
    </row>
    <row r="101" spans="1:104" ht="21" x14ac:dyDescent="0.25">
      <c r="A101" s="158"/>
      <c r="B101" s="160"/>
      <c r="C101" s="205" t="s">
        <v>147</v>
      </c>
      <c r="D101" s="206"/>
      <c r="E101" s="161">
        <v>0</v>
      </c>
      <c r="F101" s="162"/>
      <c r="G101" s="163"/>
      <c r="M101" s="159" t="s">
        <v>147</v>
      </c>
      <c r="O101" s="150"/>
    </row>
    <row r="102" spans="1:104" x14ac:dyDescent="0.25">
      <c r="A102" s="158"/>
      <c r="B102" s="160"/>
      <c r="C102" s="205" t="s">
        <v>148</v>
      </c>
      <c r="D102" s="206"/>
      <c r="E102" s="161">
        <v>0</v>
      </c>
      <c r="F102" s="162"/>
      <c r="G102" s="163"/>
      <c r="M102" s="159" t="s">
        <v>148</v>
      </c>
      <c r="O102" s="150"/>
    </row>
    <row r="103" spans="1:104" x14ac:dyDescent="0.25">
      <c r="A103" s="158"/>
      <c r="B103" s="160"/>
      <c r="C103" s="205" t="s">
        <v>149</v>
      </c>
      <c r="D103" s="206"/>
      <c r="E103" s="161">
        <v>4.2699999999999996</v>
      </c>
      <c r="F103" s="162"/>
      <c r="G103" s="163"/>
      <c r="M103" s="159" t="s">
        <v>149</v>
      </c>
      <c r="O103" s="150"/>
    </row>
    <row r="104" spans="1:104" ht="20.399999999999999" x14ac:dyDescent="0.25">
      <c r="A104" s="151">
        <v>12</v>
      </c>
      <c r="B104" s="152" t="s">
        <v>156</v>
      </c>
      <c r="C104" s="153" t="s">
        <v>638</v>
      </c>
      <c r="D104" s="154" t="s">
        <v>112</v>
      </c>
      <c r="E104" s="155">
        <v>57.865499999999997</v>
      </c>
      <c r="F104" s="155"/>
      <c r="G104" s="156">
        <f>E104*F104</f>
        <v>0</v>
      </c>
      <c r="O104" s="150">
        <v>2</v>
      </c>
      <c r="AA104" s="131">
        <v>3</v>
      </c>
      <c r="AB104" s="131">
        <v>1</v>
      </c>
      <c r="AC104" s="131">
        <v>59533350</v>
      </c>
      <c r="AZ104" s="131">
        <v>1</v>
      </c>
      <c r="BA104" s="131">
        <f>IF(AZ104=1,G104,0)</f>
        <v>0</v>
      </c>
      <c r="BB104" s="131">
        <f>IF(AZ104=2,G104,0)</f>
        <v>0</v>
      </c>
      <c r="BC104" s="131">
        <f>IF(AZ104=3,G104,0)</f>
        <v>0</v>
      </c>
      <c r="BD104" s="131">
        <f>IF(AZ104=4,G104,0)</f>
        <v>0</v>
      </c>
      <c r="BE104" s="131">
        <f>IF(AZ104=5,G104,0)</f>
        <v>0</v>
      </c>
      <c r="CA104" s="157">
        <v>3</v>
      </c>
      <c r="CB104" s="157">
        <v>1</v>
      </c>
      <c r="CZ104" s="131">
        <v>1.0999999999999999E-2</v>
      </c>
    </row>
    <row r="105" spans="1:104" x14ac:dyDescent="0.25">
      <c r="A105" s="158"/>
      <c r="B105" s="160"/>
      <c r="C105" s="205" t="s">
        <v>157</v>
      </c>
      <c r="D105" s="206"/>
      <c r="E105" s="161">
        <v>57.865499999999997</v>
      </c>
      <c r="F105" s="162"/>
      <c r="G105" s="163"/>
      <c r="M105" s="159" t="s">
        <v>157</v>
      </c>
      <c r="O105" s="150"/>
    </row>
    <row r="106" spans="1:104" x14ac:dyDescent="0.25">
      <c r="A106" s="151">
        <v>13</v>
      </c>
      <c r="B106" s="152" t="s">
        <v>158</v>
      </c>
      <c r="C106" s="153" t="s">
        <v>639</v>
      </c>
      <c r="D106" s="154" t="s">
        <v>112</v>
      </c>
      <c r="E106" s="155">
        <v>-57.865499999999997</v>
      </c>
      <c r="F106" s="155"/>
      <c r="G106" s="156">
        <f>E106*F106</f>
        <v>0</v>
      </c>
      <c r="O106" s="150">
        <v>2</v>
      </c>
      <c r="AA106" s="131">
        <v>3</v>
      </c>
      <c r="AB106" s="131">
        <v>1</v>
      </c>
      <c r="AC106" s="131">
        <v>59591060</v>
      </c>
      <c r="AZ106" s="131">
        <v>1</v>
      </c>
      <c r="BA106" s="131">
        <f>IF(AZ106=1,G106,0)</f>
        <v>0</v>
      </c>
      <c r="BB106" s="131">
        <f>IF(AZ106=2,G106,0)</f>
        <v>0</v>
      </c>
      <c r="BC106" s="131">
        <f>IF(AZ106=3,G106,0)</f>
        <v>0</v>
      </c>
      <c r="BD106" s="131">
        <f>IF(AZ106=4,G106,0)</f>
        <v>0</v>
      </c>
      <c r="BE106" s="131">
        <f>IF(AZ106=5,G106,0)</f>
        <v>0</v>
      </c>
      <c r="CA106" s="157">
        <v>3</v>
      </c>
      <c r="CB106" s="157">
        <v>1</v>
      </c>
      <c r="CZ106" s="131">
        <v>8.8999999999999999E-3</v>
      </c>
    </row>
    <row r="107" spans="1:104" x14ac:dyDescent="0.25">
      <c r="A107" s="158"/>
      <c r="B107" s="160"/>
      <c r="C107" s="205" t="s">
        <v>159</v>
      </c>
      <c r="D107" s="206"/>
      <c r="E107" s="161">
        <v>-57.865499999999997</v>
      </c>
      <c r="F107" s="162"/>
      <c r="G107" s="163"/>
      <c r="M107" s="159" t="s">
        <v>159</v>
      </c>
      <c r="O107" s="150"/>
    </row>
    <row r="108" spans="1:104" x14ac:dyDescent="0.25">
      <c r="A108" s="164"/>
      <c r="B108" s="165" t="s">
        <v>77</v>
      </c>
      <c r="C108" s="166" t="str">
        <f>CONCATENATE(B33," ",C33)</f>
        <v>311 Sádrokartonové konstrukce</v>
      </c>
      <c r="D108" s="167"/>
      <c r="E108" s="168"/>
      <c r="F108" s="169"/>
      <c r="G108" s="170">
        <f>SUM(G33:G107)</f>
        <v>0</v>
      </c>
      <c r="O108" s="150">
        <v>4</v>
      </c>
      <c r="BA108" s="171">
        <f>SUM(BA33:BA107)</f>
        <v>0</v>
      </c>
      <c r="BB108" s="171">
        <f>SUM(BB33:BB107)</f>
        <v>0</v>
      </c>
      <c r="BC108" s="171">
        <f>SUM(BC33:BC107)</f>
        <v>0</v>
      </c>
      <c r="BD108" s="171">
        <f>SUM(BD33:BD107)</f>
        <v>0</v>
      </c>
      <c r="BE108" s="171">
        <f>SUM(BE33:BE107)</f>
        <v>0</v>
      </c>
    </row>
    <row r="109" spans="1:104" x14ac:dyDescent="0.25">
      <c r="A109" s="144" t="s">
        <v>74</v>
      </c>
      <c r="B109" s="145" t="s">
        <v>160</v>
      </c>
      <c r="C109" s="146" t="s">
        <v>161</v>
      </c>
      <c r="D109" s="147"/>
      <c r="E109" s="148"/>
      <c r="F109" s="148"/>
      <c r="G109" s="149"/>
      <c r="O109" s="150">
        <v>1</v>
      </c>
    </row>
    <row r="110" spans="1:104" x14ac:dyDescent="0.25">
      <c r="A110" s="151">
        <v>14</v>
      </c>
      <c r="B110" s="152" t="s">
        <v>162</v>
      </c>
      <c r="C110" s="153" t="s">
        <v>163</v>
      </c>
      <c r="D110" s="154" t="s">
        <v>112</v>
      </c>
      <c r="E110" s="155">
        <v>482.67899999999997</v>
      </c>
      <c r="F110" s="155"/>
      <c r="G110" s="156">
        <f>E110*F110</f>
        <v>0</v>
      </c>
      <c r="O110" s="150">
        <v>2</v>
      </c>
      <c r="AA110" s="131">
        <v>1</v>
      </c>
      <c r="AB110" s="131">
        <v>1</v>
      </c>
      <c r="AC110" s="131">
        <v>1</v>
      </c>
      <c r="AZ110" s="131">
        <v>1</v>
      </c>
      <c r="BA110" s="131">
        <f>IF(AZ110=1,G110,0)</f>
        <v>0</v>
      </c>
      <c r="BB110" s="131">
        <f>IF(AZ110=2,G110,0)</f>
        <v>0</v>
      </c>
      <c r="BC110" s="131">
        <f>IF(AZ110=3,G110,0)</f>
        <v>0</v>
      </c>
      <c r="BD110" s="131">
        <f>IF(AZ110=4,G110,0)</f>
        <v>0</v>
      </c>
      <c r="BE110" s="131">
        <f>IF(AZ110=5,G110,0)</f>
        <v>0</v>
      </c>
      <c r="CA110" s="157">
        <v>1</v>
      </c>
      <c r="CB110" s="157">
        <v>1</v>
      </c>
      <c r="CZ110" s="131">
        <v>4.0000000000000003E-5</v>
      </c>
    </row>
    <row r="111" spans="1:104" x14ac:dyDescent="0.25">
      <c r="A111" s="158"/>
      <c r="B111" s="160"/>
      <c r="C111" s="205" t="s">
        <v>87</v>
      </c>
      <c r="D111" s="206"/>
      <c r="E111" s="161">
        <v>0</v>
      </c>
      <c r="F111" s="162"/>
      <c r="G111" s="163"/>
      <c r="M111" s="159" t="s">
        <v>87</v>
      </c>
      <c r="O111" s="150"/>
    </row>
    <row r="112" spans="1:104" ht="31.2" x14ac:dyDescent="0.25">
      <c r="A112" s="158"/>
      <c r="B112" s="160"/>
      <c r="C112" s="205" t="s">
        <v>164</v>
      </c>
      <c r="D112" s="206"/>
      <c r="E112" s="161">
        <v>320.34899999999999</v>
      </c>
      <c r="F112" s="162"/>
      <c r="G112" s="163"/>
      <c r="M112" s="159" t="s">
        <v>164</v>
      </c>
      <c r="O112" s="150"/>
    </row>
    <row r="113" spans="1:104" x14ac:dyDescent="0.25">
      <c r="A113" s="158"/>
      <c r="B113" s="160"/>
      <c r="C113" s="205" t="s">
        <v>165</v>
      </c>
      <c r="D113" s="206"/>
      <c r="E113" s="161">
        <v>105.9</v>
      </c>
      <c r="F113" s="162"/>
      <c r="G113" s="163"/>
      <c r="M113" s="159" t="s">
        <v>165</v>
      </c>
      <c r="O113" s="150"/>
    </row>
    <row r="114" spans="1:104" x14ac:dyDescent="0.25">
      <c r="A114" s="158"/>
      <c r="B114" s="160"/>
      <c r="C114" s="205" t="s">
        <v>94</v>
      </c>
      <c r="D114" s="206"/>
      <c r="E114" s="161">
        <v>0</v>
      </c>
      <c r="F114" s="162"/>
      <c r="G114" s="163"/>
      <c r="M114" s="159" t="s">
        <v>94</v>
      </c>
      <c r="O114" s="150"/>
    </row>
    <row r="115" spans="1:104" x14ac:dyDescent="0.25">
      <c r="A115" s="158"/>
      <c r="B115" s="160"/>
      <c r="C115" s="205" t="s">
        <v>166</v>
      </c>
      <c r="D115" s="206"/>
      <c r="E115" s="161">
        <v>54.27</v>
      </c>
      <c r="F115" s="162"/>
      <c r="G115" s="163"/>
      <c r="M115" s="159" t="s">
        <v>166</v>
      </c>
      <c r="O115" s="150"/>
    </row>
    <row r="116" spans="1:104" x14ac:dyDescent="0.25">
      <c r="A116" s="158"/>
      <c r="B116" s="160"/>
      <c r="C116" s="205" t="s">
        <v>101</v>
      </c>
      <c r="D116" s="206"/>
      <c r="E116" s="161">
        <v>0</v>
      </c>
      <c r="F116" s="162"/>
      <c r="G116" s="163"/>
      <c r="M116" s="159" t="s">
        <v>101</v>
      </c>
      <c r="O116" s="150"/>
    </row>
    <row r="117" spans="1:104" x14ac:dyDescent="0.25">
      <c r="A117" s="158"/>
      <c r="B117" s="160"/>
      <c r="C117" s="205" t="s">
        <v>167</v>
      </c>
      <c r="D117" s="206"/>
      <c r="E117" s="161">
        <v>2.16</v>
      </c>
      <c r="F117" s="162"/>
      <c r="G117" s="163"/>
      <c r="M117" s="159" t="s">
        <v>167</v>
      </c>
      <c r="O117" s="150"/>
    </row>
    <row r="118" spans="1:104" ht="20.399999999999999" x14ac:dyDescent="0.25">
      <c r="A118" s="151">
        <v>15</v>
      </c>
      <c r="B118" s="152" t="s">
        <v>168</v>
      </c>
      <c r="C118" s="153" t="s">
        <v>169</v>
      </c>
      <c r="D118" s="154" t="s">
        <v>86</v>
      </c>
      <c r="E118" s="155">
        <v>2</v>
      </c>
      <c r="F118" s="155"/>
      <c r="G118" s="156">
        <f>E118*F118</f>
        <v>0</v>
      </c>
      <c r="O118" s="150">
        <v>2</v>
      </c>
      <c r="AA118" s="131">
        <v>1</v>
      </c>
      <c r="AB118" s="131">
        <v>1</v>
      </c>
      <c r="AC118" s="131">
        <v>1</v>
      </c>
      <c r="AZ118" s="131">
        <v>1</v>
      </c>
      <c r="BA118" s="131">
        <f>IF(AZ118=1,G118,0)</f>
        <v>0</v>
      </c>
      <c r="BB118" s="131">
        <f>IF(AZ118=2,G118,0)</f>
        <v>0</v>
      </c>
      <c r="BC118" s="131">
        <f>IF(AZ118=3,G118,0)</f>
        <v>0</v>
      </c>
      <c r="BD118" s="131">
        <f>IF(AZ118=4,G118,0)</f>
        <v>0</v>
      </c>
      <c r="BE118" s="131">
        <f>IF(AZ118=5,G118,0)</f>
        <v>0</v>
      </c>
      <c r="CA118" s="157">
        <v>1</v>
      </c>
      <c r="CB118" s="157">
        <v>1</v>
      </c>
      <c r="CZ118" s="131">
        <v>3.2000000000000002E-3</v>
      </c>
    </row>
    <row r="119" spans="1:104" x14ac:dyDescent="0.25">
      <c r="A119" s="158"/>
      <c r="B119" s="160"/>
      <c r="C119" s="205" t="s">
        <v>94</v>
      </c>
      <c r="D119" s="206"/>
      <c r="E119" s="161">
        <v>0</v>
      </c>
      <c r="F119" s="162"/>
      <c r="G119" s="163"/>
      <c r="M119" s="159" t="s">
        <v>94</v>
      </c>
      <c r="O119" s="150"/>
    </row>
    <row r="120" spans="1:104" x14ac:dyDescent="0.25">
      <c r="A120" s="158"/>
      <c r="B120" s="160"/>
      <c r="C120" s="205" t="s">
        <v>88</v>
      </c>
      <c r="D120" s="206"/>
      <c r="E120" s="161">
        <v>0</v>
      </c>
      <c r="F120" s="162"/>
      <c r="G120" s="163"/>
      <c r="M120" s="159" t="s">
        <v>88</v>
      </c>
      <c r="O120" s="150"/>
    </row>
    <row r="121" spans="1:104" x14ac:dyDescent="0.25">
      <c r="A121" s="158"/>
      <c r="B121" s="160"/>
      <c r="C121" s="205" t="s">
        <v>95</v>
      </c>
      <c r="D121" s="206"/>
      <c r="E121" s="161">
        <v>0</v>
      </c>
      <c r="F121" s="162"/>
      <c r="G121" s="163"/>
      <c r="M121" s="159" t="s">
        <v>95</v>
      </c>
      <c r="O121" s="150"/>
    </row>
    <row r="122" spans="1:104" x14ac:dyDescent="0.25">
      <c r="A122" s="158"/>
      <c r="B122" s="160"/>
      <c r="C122" s="205" t="s">
        <v>96</v>
      </c>
      <c r="D122" s="206"/>
      <c r="E122" s="161">
        <v>0</v>
      </c>
      <c r="F122" s="162"/>
      <c r="G122" s="163"/>
      <c r="M122" s="159" t="s">
        <v>96</v>
      </c>
      <c r="O122" s="150"/>
    </row>
    <row r="123" spans="1:104" x14ac:dyDescent="0.25">
      <c r="A123" s="158"/>
      <c r="B123" s="160"/>
      <c r="C123" s="205" t="s">
        <v>97</v>
      </c>
      <c r="D123" s="206"/>
      <c r="E123" s="161">
        <v>2</v>
      </c>
      <c r="F123" s="162"/>
      <c r="G123" s="163"/>
      <c r="M123" s="159" t="s">
        <v>97</v>
      </c>
      <c r="O123" s="150"/>
    </row>
    <row r="124" spans="1:104" ht="20.399999999999999" x14ac:dyDescent="0.25">
      <c r="A124" s="151">
        <v>16</v>
      </c>
      <c r="B124" s="152" t="s">
        <v>170</v>
      </c>
      <c r="C124" s="153" t="s">
        <v>171</v>
      </c>
      <c r="D124" s="154" t="s">
        <v>86</v>
      </c>
      <c r="E124" s="155">
        <v>9</v>
      </c>
      <c r="F124" s="155"/>
      <c r="G124" s="156">
        <f>E124*F124</f>
        <v>0</v>
      </c>
      <c r="O124" s="150">
        <v>2</v>
      </c>
      <c r="AA124" s="131">
        <v>1</v>
      </c>
      <c r="AB124" s="131">
        <v>1</v>
      </c>
      <c r="AC124" s="131">
        <v>1</v>
      </c>
      <c r="AZ124" s="131">
        <v>1</v>
      </c>
      <c r="BA124" s="131">
        <f>IF(AZ124=1,G124,0)</f>
        <v>0</v>
      </c>
      <c r="BB124" s="131">
        <f>IF(AZ124=2,G124,0)</f>
        <v>0</v>
      </c>
      <c r="BC124" s="131">
        <f>IF(AZ124=3,G124,0)</f>
        <v>0</v>
      </c>
      <c r="BD124" s="131">
        <f>IF(AZ124=4,G124,0)</f>
        <v>0</v>
      </c>
      <c r="BE124" s="131">
        <f>IF(AZ124=5,G124,0)</f>
        <v>0</v>
      </c>
      <c r="CA124" s="157">
        <v>1</v>
      </c>
      <c r="CB124" s="157">
        <v>1</v>
      </c>
      <c r="CZ124" s="131">
        <v>8.6700000000000006E-3</v>
      </c>
    </row>
    <row r="125" spans="1:104" x14ac:dyDescent="0.25">
      <c r="A125" s="158"/>
      <c r="B125" s="160"/>
      <c r="C125" s="205" t="s">
        <v>87</v>
      </c>
      <c r="D125" s="206"/>
      <c r="E125" s="161">
        <v>0</v>
      </c>
      <c r="F125" s="162"/>
      <c r="G125" s="163"/>
      <c r="M125" s="159" t="s">
        <v>87</v>
      </c>
      <c r="O125" s="150"/>
    </row>
    <row r="126" spans="1:104" x14ac:dyDescent="0.25">
      <c r="A126" s="158"/>
      <c r="B126" s="160"/>
      <c r="C126" s="205" t="s">
        <v>88</v>
      </c>
      <c r="D126" s="206"/>
      <c r="E126" s="161">
        <v>0</v>
      </c>
      <c r="F126" s="162"/>
      <c r="G126" s="163"/>
      <c r="M126" s="159" t="s">
        <v>88</v>
      </c>
      <c r="O126" s="150"/>
    </row>
    <row r="127" spans="1:104" ht="21" x14ac:dyDescent="0.25">
      <c r="A127" s="158"/>
      <c r="B127" s="160"/>
      <c r="C127" s="205" t="s">
        <v>89</v>
      </c>
      <c r="D127" s="206"/>
      <c r="E127" s="161">
        <v>0</v>
      </c>
      <c r="F127" s="162"/>
      <c r="G127" s="163"/>
      <c r="M127" s="159" t="s">
        <v>89</v>
      </c>
      <c r="O127" s="150"/>
    </row>
    <row r="128" spans="1:104" ht="21" x14ac:dyDescent="0.25">
      <c r="A128" s="158"/>
      <c r="B128" s="160"/>
      <c r="C128" s="205" t="s">
        <v>90</v>
      </c>
      <c r="D128" s="206"/>
      <c r="E128" s="161">
        <v>0</v>
      </c>
      <c r="F128" s="162"/>
      <c r="G128" s="163"/>
      <c r="M128" s="159" t="s">
        <v>90</v>
      </c>
      <c r="O128" s="150"/>
    </row>
    <row r="129" spans="1:104" x14ac:dyDescent="0.25">
      <c r="A129" s="158"/>
      <c r="B129" s="160"/>
      <c r="C129" s="205" t="s">
        <v>91</v>
      </c>
      <c r="D129" s="206"/>
      <c r="E129" s="161">
        <v>0</v>
      </c>
      <c r="F129" s="162"/>
      <c r="G129" s="163"/>
      <c r="M129" s="159" t="s">
        <v>91</v>
      </c>
      <c r="O129" s="150"/>
    </row>
    <row r="130" spans="1:104" x14ac:dyDescent="0.25">
      <c r="A130" s="158"/>
      <c r="B130" s="160"/>
      <c r="C130" s="205" t="s">
        <v>92</v>
      </c>
      <c r="D130" s="206"/>
      <c r="E130" s="161">
        <v>0</v>
      </c>
      <c r="F130" s="162"/>
      <c r="G130" s="163"/>
      <c r="M130" s="159" t="s">
        <v>92</v>
      </c>
      <c r="O130" s="150"/>
    </row>
    <row r="131" spans="1:104" x14ac:dyDescent="0.25">
      <c r="A131" s="158"/>
      <c r="B131" s="160"/>
      <c r="C131" s="205" t="s">
        <v>93</v>
      </c>
      <c r="D131" s="206"/>
      <c r="E131" s="161">
        <v>7</v>
      </c>
      <c r="F131" s="162"/>
      <c r="G131" s="163"/>
      <c r="M131" s="159" t="s">
        <v>93</v>
      </c>
      <c r="O131" s="150"/>
    </row>
    <row r="132" spans="1:104" x14ac:dyDescent="0.25">
      <c r="A132" s="158"/>
      <c r="B132" s="160"/>
      <c r="C132" s="205" t="s">
        <v>94</v>
      </c>
      <c r="D132" s="206"/>
      <c r="E132" s="161">
        <v>0</v>
      </c>
      <c r="F132" s="162"/>
      <c r="G132" s="163"/>
      <c r="M132" s="159" t="s">
        <v>94</v>
      </c>
      <c r="O132" s="150"/>
    </row>
    <row r="133" spans="1:104" x14ac:dyDescent="0.25">
      <c r="A133" s="158"/>
      <c r="B133" s="160"/>
      <c r="C133" s="205" t="s">
        <v>88</v>
      </c>
      <c r="D133" s="206"/>
      <c r="E133" s="161">
        <v>0</v>
      </c>
      <c r="F133" s="162"/>
      <c r="G133" s="163"/>
      <c r="M133" s="159" t="s">
        <v>88</v>
      </c>
      <c r="O133" s="150"/>
    </row>
    <row r="134" spans="1:104" x14ac:dyDescent="0.25">
      <c r="A134" s="158"/>
      <c r="B134" s="160"/>
      <c r="C134" s="205" t="s">
        <v>95</v>
      </c>
      <c r="D134" s="206"/>
      <c r="E134" s="161">
        <v>0</v>
      </c>
      <c r="F134" s="162"/>
      <c r="G134" s="163"/>
      <c r="M134" s="159" t="s">
        <v>95</v>
      </c>
      <c r="O134" s="150"/>
    </row>
    <row r="135" spans="1:104" x14ac:dyDescent="0.25">
      <c r="A135" s="158"/>
      <c r="B135" s="160"/>
      <c r="C135" s="205" t="s">
        <v>96</v>
      </c>
      <c r="D135" s="206"/>
      <c r="E135" s="161">
        <v>0</v>
      </c>
      <c r="F135" s="162"/>
      <c r="G135" s="163"/>
      <c r="M135" s="159" t="s">
        <v>96</v>
      </c>
      <c r="O135" s="150"/>
    </row>
    <row r="136" spans="1:104" x14ac:dyDescent="0.25">
      <c r="A136" s="158"/>
      <c r="B136" s="160"/>
      <c r="C136" s="205" t="s">
        <v>98</v>
      </c>
      <c r="D136" s="206"/>
      <c r="E136" s="161">
        <v>2</v>
      </c>
      <c r="F136" s="162"/>
      <c r="G136" s="163"/>
      <c r="M136" s="159" t="s">
        <v>98</v>
      </c>
      <c r="O136" s="150"/>
    </row>
    <row r="137" spans="1:104" ht="20.399999999999999" x14ac:dyDescent="0.25">
      <c r="A137" s="151">
        <v>17</v>
      </c>
      <c r="B137" s="152" t="s">
        <v>172</v>
      </c>
      <c r="C137" s="153" t="s">
        <v>173</v>
      </c>
      <c r="D137" s="154" t="s">
        <v>112</v>
      </c>
      <c r="E137" s="155">
        <v>2.028</v>
      </c>
      <c r="F137" s="155"/>
      <c r="G137" s="156">
        <f>E137*F137</f>
        <v>0</v>
      </c>
      <c r="O137" s="150">
        <v>2</v>
      </c>
      <c r="AA137" s="131">
        <v>1</v>
      </c>
      <c r="AB137" s="131">
        <v>1</v>
      </c>
      <c r="AC137" s="131">
        <v>1</v>
      </c>
      <c r="AZ137" s="131">
        <v>1</v>
      </c>
      <c r="BA137" s="131">
        <f>IF(AZ137=1,G137,0)</f>
        <v>0</v>
      </c>
      <c r="BB137" s="131">
        <f>IF(AZ137=2,G137,0)</f>
        <v>0</v>
      </c>
      <c r="BC137" s="131">
        <f>IF(AZ137=3,G137,0)</f>
        <v>0</v>
      </c>
      <c r="BD137" s="131">
        <f>IF(AZ137=4,G137,0)</f>
        <v>0</v>
      </c>
      <c r="BE137" s="131">
        <f>IF(AZ137=5,G137,0)</f>
        <v>0</v>
      </c>
      <c r="CA137" s="157">
        <v>1</v>
      </c>
      <c r="CB137" s="157">
        <v>1</v>
      </c>
      <c r="CZ137" s="131">
        <v>3.4909999999999997E-2</v>
      </c>
    </row>
    <row r="138" spans="1:104" x14ac:dyDescent="0.25">
      <c r="A138" s="158"/>
      <c r="B138" s="160"/>
      <c r="C138" s="205" t="s">
        <v>174</v>
      </c>
      <c r="D138" s="206"/>
      <c r="E138" s="161">
        <v>0</v>
      </c>
      <c r="F138" s="162"/>
      <c r="G138" s="163"/>
      <c r="M138" s="159" t="s">
        <v>174</v>
      </c>
      <c r="O138" s="150"/>
    </row>
    <row r="139" spans="1:104" x14ac:dyDescent="0.25">
      <c r="A139" s="158"/>
      <c r="B139" s="160"/>
      <c r="C139" s="205" t="s">
        <v>94</v>
      </c>
      <c r="D139" s="206"/>
      <c r="E139" s="161">
        <v>0</v>
      </c>
      <c r="F139" s="162"/>
      <c r="G139" s="163"/>
      <c r="M139" s="159" t="s">
        <v>94</v>
      </c>
      <c r="O139" s="150"/>
    </row>
    <row r="140" spans="1:104" x14ac:dyDescent="0.25">
      <c r="A140" s="158"/>
      <c r="B140" s="160"/>
      <c r="C140" s="205" t="s">
        <v>175</v>
      </c>
      <c r="D140" s="206"/>
      <c r="E140" s="161">
        <v>0</v>
      </c>
      <c r="F140" s="162"/>
      <c r="G140" s="163"/>
      <c r="M140" s="159" t="s">
        <v>175</v>
      </c>
      <c r="O140" s="150"/>
    </row>
    <row r="141" spans="1:104" x14ac:dyDescent="0.25">
      <c r="A141" s="158"/>
      <c r="B141" s="160"/>
      <c r="C141" s="205" t="s">
        <v>176</v>
      </c>
      <c r="D141" s="206"/>
      <c r="E141" s="161">
        <v>0.76500000000000001</v>
      </c>
      <c r="F141" s="162"/>
      <c r="G141" s="163"/>
      <c r="M141" s="159" t="s">
        <v>176</v>
      </c>
      <c r="O141" s="150"/>
    </row>
    <row r="142" spans="1:104" x14ac:dyDescent="0.25">
      <c r="A142" s="158"/>
      <c r="B142" s="160"/>
      <c r="C142" s="205" t="s">
        <v>101</v>
      </c>
      <c r="D142" s="206"/>
      <c r="E142" s="161">
        <v>0</v>
      </c>
      <c r="F142" s="162"/>
      <c r="G142" s="163"/>
      <c r="M142" s="159" t="s">
        <v>101</v>
      </c>
      <c r="O142" s="150"/>
    </row>
    <row r="143" spans="1:104" x14ac:dyDescent="0.25">
      <c r="A143" s="158"/>
      <c r="B143" s="160"/>
      <c r="C143" s="205" t="s">
        <v>88</v>
      </c>
      <c r="D143" s="206"/>
      <c r="E143" s="161">
        <v>0</v>
      </c>
      <c r="F143" s="162"/>
      <c r="G143" s="163"/>
      <c r="M143" s="159" t="s">
        <v>88</v>
      </c>
      <c r="O143" s="150"/>
    </row>
    <row r="144" spans="1:104" ht="21" x14ac:dyDescent="0.25">
      <c r="A144" s="158"/>
      <c r="B144" s="160"/>
      <c r="C144" s="205" t="s">
        <v>102</v>
      </c>
      <c r="D144" s="206"/>
      <c r="E144" s="161">
        <v>0</v>
      </c>
      <c r="F144" s="162"/>
      <c r="G144" s="163"/>
      <c r="M144" s="159" t="s">
        <v>102</v>
      </c>
      <c r="O144" s="150"/>
    </row>
    <row r="145" spans="1:104" x14ac:dyDescent="0.25">
      <c r="A145" s="158"/>
      <c r="B145" s="160"/>
      <c r="C145" s="205" t="s">
        <v>177</v>
      </c>
      <c r="D145" s="206"/>
      <c r="E145" s="161">
        <v>0.72</v>
      </c>
      <c r="F145" s="162"/>
      <c r="G145" s="163"/>
      <c r="M145" s="159" t="s">
        <v>177</v>
      </c>
      <c r="O145" s="150"/>
    </row>
    <row r="146" spans="1:104" x14ac:dyDescent="0.25">
      <c r="A146" s="158"/>
      <c r="B146" s="160"/>
      <c r="C146" s="205" t="s">
        <v>175</v>
      </c>
      <c r="D146" s="206"/>
      <c r="E146" s="161">
        <v>0</v>
      </c>
      <c r="F146" s="162"/>
      <c r="G146" s="163"/>
      <c r="M146" s="159" t="s">
        <v>175</v>
      </c>
      <c r="O146" s="150"/>
    </row>
    <row r="147" spans="1:104" x14ac:dyDescent="0.25">
      <c r="A147" s="158"/>
      <c r="B147" s="160"/>
      <c r="C147" s="205" t="s">
        <v>178</v>
      </c>
      <c r="D147" s="206"/>
      <c r="E147" s="161">
        <v>0.54300000000000004</v>
      </c>
      <c r="F147" s="162"/>
      <c r="G147" s="163"/>
      <c r="M147" s="159" t="s">
        <v>178</v>
      </c>
      <c r="O147" s="150"/>
    </row>
    <row r="148" spans="1:104" ht="20.399999999999999" x14ac:dyDescent="0.25">
      <c r="A148" s="151">
        <v>18</v>
      </c>
      <c r="B148" s="152" t="s">
        <v>179</v>
      </c>
      <c r="C148" s="153" t="s">
        <v>180</v>
      </c>
      <c r="D148" s="154" t="s">
        <v>112</v>
      </c>
      <c r="E148" s="155">
        <v>3.2</v>
      </c>
      <c r="F148" s="155"/>
      <c r="G148" s="156">
        <f>E148*F148</f>
        <v>0</v>
      </c>
      <c r="O148" s="150">
        <v>2</v>
      </c>
      <c r="AA148" s="131">
        <v>2</v>
      </c>
      <c r="AB148" s="131">
        <v>1</v>
      </c>
      <c r="AC148" s="131">
        <v>1</v>
      </c>
      <c r="AZ148" s="131">
        <v>1</v>
      </c>
      <c r="BA148" s="131">
        <f>IF(AZ148=1,G148,0)</f>
        <v>0</v>
      </c>
      <c r="BB148" s="131">
        <f>IF(AZ148=2,G148,0)</f>
        <v>0</v>
      </c>
      <c r="BC148" s="131">
        <f>IF(AZ148=3,G148,0)</f>
        <v>0</v>
      </c>
      <c r="BD148" s="131">
        <f>IF(AZ148=4,G148,0)</f>
        <v>0</v>
      </c>
      <c r="BE148" s="131">
        <f>IF(AZ148=5,G148,0)</f>
        <v>0</v>
      </c>
      <c r="CA148" s="157">
        <v>2</v>
      </c>
      <c r="CB148" s="157">
        <v>1</v>
      </c>
      <c r="CZ148" s="131">
        <v>4.8059999999999999E-2</v>
      </c>
    </row>
    <row r="149" spans="1:104" x14ac:dyDescent="0.25">
      <c r="A149" s="158"/>
      <c r="B149" s="160"/>
      <c r="C149" s="205" t="s">
        <v>101</v>
      </c>
      <c r="D149" s="206"/>
      <c r="E149" s="161">
        <v>0</v>
      </c>
      <c r="F149" s="162"/>
      <c r="G149" s="163"/>
      <c r="M149" s="159" t="s">
        <v>101</v>
      </c>
      <c r="O149" s="150"/>
    </row>
    <row r="150" spans="1:104" x14ac:dyDescent="0.25">
      <c r="A150" s="158"/>
      <c r="B150" s="160"/>
      <c r="C150" s="205" t="s">
        <v>88</v>
      </c>
      <c r="D150" s="206"/>
      <c r="E150" s="161">
        <v>0</v>
      </c>
      <c r="F150" s="162"/>
      <c r="G150" s="163"/>
      <c r="M150" s="159" t="s">
        <v>88</v>
      </c>
      <c r="O150" s="150"/>
    </row>
    <row r="151" spans="1:104" ht="21" x14ac:dyDescent="0.25">
      <c r="A151" s="158"/>
      <c r="B151" s="160"/>
      <c r="C151" s="205" t="s">
        <v>102</v>
      </c>
      <c r="D151" s="206"/>
      <c r="E151" s="161">
        <v>0</v>
      </c>
      <c r="F151" s="162"/>
      <c r="G151" s="163"/>
      <c r="M151" s="159" t="s">
        <v>102</v>
      </c>
      <c r="O151" s="150"/>
    </row>
    <row r="152" spans="1:104" x14ac:dyDescent="0.25">
      <c r="A152" s="158"/>
      <c r="B152" s="160"/>
      <c r="C152" s="205" t="s">
        <v>181</v>
      </c>
      <c r="D152" s="206"/>
      <c r="E152" s="161">
        <v>3.2</v>
      </c>
      <c r="F152" s="162"/>
      <c r="G152" s="163"/>
      <c r="M152" s="159" t="s">
        <v>181</v>
      </c>
      <c r="O152" s="150"/>
    </row>
    <row r="153" spans="1:104" x14ac:dyDescent="0.25">
      <c r="A153" s="164"/>
      <c r="B153" s="165" t="s">
        <v>77</v>
      </c>
      <c r="C153" s="166" t="str">
        <f>CONCATENATE(B109," ",C109)</f>
        <v>61 Upravy povrchů vnitřní</v>
      </c>
      <c r="D153" s="167"/>
      <c r="E153" s="168"/>
      <c r="F153" s="169"/>
      <c r="G153" s="170">
        <f>SUM(G109:G152)</f>
        <v>0</v>
      </c>
      <c r="O153" s="150">
        <v>4</v>
      </c>
      <c r="BA153" s="171">
        <f>SUM(BA109:BA152)</f>
        <v>0</v>
      </c>
      <c r="BB153" s="171">
        <f>SUM(BB109:BB152)</f>
        <v>0</v>
      </c>
      <c r="BC153" s="171">
        <f>SUM(BC109:BC152)</f>
        <v>0</v>
      </c>
      <c r="BD153" s="171">
        <f>SUM(BD109:BD152)</f>
        <v>0</v>
      </c>
      <c r="BE153" s="171">
        <f>SUM(BE109:BE152)</f>
        <v>0</v>
      </c>
    </row>
    <row r="154" spans="1:104" x14ac:dyDescent="0.25">
      <c r="A154" s="144" t="s">
        <v>74</v>
      </c>
      <c r="B154" s="145" t="s">
        <v>182</v>
      </c>
      <c r="C154" s="146" t="s">
        <v>183</v>
      </c>
      <c r="D154" s="147"/>
      <c r="E154" s="148"/>
      <c r="F154" s="148"/>
      <c r="G154" s="149"/>
      <c r="O154" s="150">
        <v>1</v>
      </c>
    </row>
    <row r="155" spans="1:104" x14ac:dyDescent="0.25">
      <c r="A155" s="151">
        <v>19</v>
      </c>
      <c r="B155" s="152" t="s">
        <v>184</v>
      </c>
      <c r="C155" s="153" t="s">
        <v>185</v>
      </c>
      <c r="D155" s="154" t="s">
        <v>86</v>
      </c>
      <c r="E155" s="155">
        <v>4</v>
      </c>
      <c r="F155" s="155"/>
      <c r="G155" s="156">
        <f>E155*F155</f>
        <v>0</v>
      </c>
      <c r="O155" s="150">
        <v>2</v>
      </c>
      <c r="AA155" s="131">
        <v>12</v>
      </c>
      <c r="AB155" s="131">
        <v>0</v>
      </c>
      <c r="AC155" s="131">
        <v>85</v>
      </c>
      <c r="AZ155" s="131">
        <v>1</v>
      </c>
      <c r="BA155" s="131">
        <f>IF(AZ155=1,G155,0)</f>
        <v>0</v>
      </c>
      <c r="BB155" s="131">
        <f>IF(AZ155=2,G155,0)</f>
        <v>0</v>
      </c>
      <c r="BC155" s="131">
        <f>IF(AZ155=3,G155,0)</f>
        <v>0</v>
      </c>
      <c r="BD155" s="131">
        <f>IF(AZ155=4,G155,0)</f>
        <v>0</v>
      </c>
      <c r="BE155" s="131">
        <f>IF(AZ155=5,G155,0)</f>
        <v>0</v>
      </c>
      <c r="CA155" s="157">
        <v>12</v>
      </c>
      <c r="CB155" s="157">
        <v>0</v>
      </c>
      <c r="CZ155" s="131">
        <v>3.2000000000000002E-3</v>
      </c>
    </row>
    <row r="156" spans="1:104" x14ac:dyDescent="0.25">
      <c r="A156" s="158"/>
      <c r="B156" s="160"/>
      <c r="C156" s="205" t="s">
        <v>94</v>
      </c>
      <c r="D156" s="206"/>
      <c r="E156" s="161">
        <v>0</v>
      </c>
      <c r="F156" s="162"/>
      <c r="G156" s="163"/>
      <c r="M156" s="159" t="s">
        <v>94</v>
      </c>
      <c r="O156" s="150"/>
    </row>
    <row r="157" spans="1:104" x14ac:dyDescent="0.25">
      <c r="A157" s="158"/>
      <c r="B157" s="160"/>
      <c r="C157" s="205" t="s">
        <v>88</v>
      </c>
      <c r="D157" s="206"/>
      <c r="E157" s="161">
        <v>0</v>
      </c>
      <c r="F157" s="162"/>
      <c r="G157" s="163"/>
      <c r="M157" s="159" t="s">
        <v>88</v>
      </c>
      <c r="O157" s="150"/>
    </row>
    <row r="158" spans="1:104" x14ac:dyDescent="0.25">
      <c r="A158" s="158"/>
      <c r="B158" s="160"/>
      <c r="C158" s="205" t="s">
        <v>95</v>
      </c>
      <c r="D158" s="206"/>
      <c r="E158" s="161">
        <v>0</v>
      </c>
      <c r="F158" s="162"/>
      <c r="G158" s="163"/>
      <c r="M158" s="159" t="s">
        <v>95</v>
      </c>
      <c r="O158" s="150"/>
    </row>
    <row r="159" spans="1:104" x14ac:dyDescent="0.25">
      <c r="A159" s="158"/>
      <c r="B159" s="160"/>
      <c r="C159" s="205" t="s">
        <v>96</v>
      </c>
      <c r="D159" s="206"/>
      <c r="E159" s="161">
        <v>0</v>
      </c>
      <c r="F159" s="162"/>
      <c r="G159" s="163"/>
      <c r="M159" s="159" t="s">
        <v>96</v>
      </c>
      <c r="O159" s="150"/>
    </row>
    <row r="160" spans="1:104" x14ac:dyDescent="0.25">
      <c r="A160" s="158"/>
      <c r="B160" s="160"/>
      <c r="C160" s="205" t="s">
        <v>97</v>
      </c>
      <c r="D160" s="206"/>
      <c r="E160" s="161">
        <v>2</v>
      </c>
      <c r="F160" s="162"/>
      <c r="G160" s="163"/>
      <c r="M160" s="159" t="s">
        <v>97</v>
      </c>
      <c r="O160" s="150"/>
    </row>
    <row r="161" spans="1:104" x14ac:dyDescent="0.25">
      <c r="A161" s="158"/>
      <c r="B161" s="160"/>
      <c r="C161" s="205" t="s">
        <v>98</v>
      </c>
      <c r="D161" s="206"/>
      <c r="E161" s="161">
        <v>2</v>
      </c>
      <c r="F161" s="162"/>
      <c r="G161" s="163"/>
      <c r="M161" s="159" t="s">
        <v>98</v>
      </c>
      <c r="O161" s="150"/>
    </row>
    <row r="162" spans="1:104" x14ac:dyDescent="0.25">
      <c r="A162" s="164"/>
      <c r="B162" s="165" t="s">
        <v>77</v>
      </c>
      <c r="C162" s="166" t="str">
        <f>CONCATENATE(B154," ",C154)</f>
        <v>62 Úpravy povrchů vnější</v>
      </c>
      <c r="D162" s="167"/>
      <c r="E162" s="168"/>
      <c r="F162" s="169"/>
      <c r="G162" s="170">
        <f>SUM(G154:G161)</f>
        <v>0</v>
      </c>
      <c r="O162" s="150">
        <v>4</v>
      </c>
      <c r="BA162" s="171">
        <f>SUM(BA154:BA161)</f>
        <v>0</v>
      </c>
      <c r="BB162" s="171">
        <f>SUM(BB154:BB161)</f>
        <v>0</v>
      </c>
      <c r="BC162" s="171">
        <f>SUM(BC154:BC161)</f>
        <v>0</v>
      </c>
      <c r="BD162" s="171">
        <f>SUM(BD154:BD161)</f>
        <v>0</v>
      </c>
      <c r="BE162" s="171">
        <f>SUM(BE154:BE161)</f>
        <v>0</v>
      </c>
    </row>
    <row r="163" spans="1:104" x14ac:dyDescent="0.25">
      <c r="A163" s="144" t="s">
        <v>74</v>
      </c>
      <c r="B163" s="145" t="s">
        <v>186</v>
      </c>
      <c r="C163" s="146" t="s">
        <v>187</v>
      </c>
      <c r="D163" s="147"/>
      <c r="E163" s="148"/>
      <c r="F163" s="148"/>
      <c r="G163" s="149"/>
      <c r="O163" s="150">
        <v>1</v>
      </c>
    </row>
    <row r="164" spans="1:104" x14ac:dyDescent="0.25">
      <c r="A164" s="151">
        <v>20</v>
      </c>
      <c r="B164" s="152" t="s">
        <v>188</v>
      </c>
      <c r="C164" s="153" t="s">
        <v>189</v>
      </c>
      <c r="D164" s="154" t="s">
        <v>86</v>
      </c>
      <c r="E164" s="155">
        <v>1</v>
      </c>
      <c r="F164" s="155"/>
      <c r="G164" s="156">
        <f>E164*F164</f>
        <v>0</v>
      </c>
      <c r="O164" s="150">
        <v>2</v>
      </c>
      <c r="AA164" s="131">
        <v>1</v>
      </c>
      <c r="AB164" s="131">
        <v>1</v>
      </c>
      <c r="AC164" s="131">
        <v>1</v>
      </c>
      <c r="AZ164" s="131">
        <v>1</v>
      </c>
      <c r="BA164" s="131">
        <f>IF(AZ164=1,G164,0)</f>
        <v>0</v>
      </c>
      <c r="BB164" s="131">
        <f>IF(AZ164=2,G164,0)</f>
        <v>0</v>
      </c>
      <c r="BC164" s="131">
        <f>IF(AZ164=3,G164,0)</f>
        <v>0</v>
      </c>
      <c r="BD164" s="131">
        <f>IF(AZ164=4,G164,0)</f>
        <v>0</v>
      </c>
      <c r="BE164" s="131">
        <f>IF(AZ164=5,G164,0)</f>
        <v>0</v>
      </c>
      <c r="CA164" s="157">
        <v>1</v>
      </c>
      <c r="CB164" s="157">
        <v>1</v>
      </c>
      <c r="CZ164" s="131">
        <v>0.49075000000000002</v>
      </c>
    </row>
    <row r="165" spans="1:104" x14ac:dyDescent="0.25">
      <c r="A165" s="158"/>
      <c r="B165" s="160"/>
      <c r="C165" s="205" t="s">
        <v>101</v>
      </c>
      <c r="D165" s="206"/>
      <c r="E165" s="161">
        <v>0</v>
      </c>
      <c r="F165" s="162"/>
      <c r="G165" s="163"/>
      <c r="M165" s="159" t="s">
        <v>101</v>
      </c>
      <c r="O165" s="150"/>
    </row>
    <row r="166" spans="1:104" x14ac:dyDescent="0.25">
      <c r="A166" s="158"/>
      <c r="B166" s="160"/>
      <c r="C166" s="205" t="s">
        <v>88</v>
      </c>
      <c r="D166" s="206"/>
      <c r="E166" s="161">
        <v>0</v>
      </c>
      <c r="F166" s="162"/>
      <c r="G166" s="163"/>
      <c r="M166" s="159" t="s">
        <v>88</v>
      </c>
      <c r="O166" s="150"/>
    </row>
    <row r="167" spans="1:104" ht="21" x14ac:dyDescent="0.25">
      <c r="A167" s="158"/>
      <c r="B167" s="160"/>
      <c r="C167" s="205" t="s">
        <v>102</v>
      </c>
      <c r="D167" s="206"/>
      <c r="E167" s="161">
        <v>0</v>
      </c>
      <c r="F167" s="162"/>
      <c r="G167" s="163"/>
      <c r="M167" s="159" t="s">
        <v>102</v>
      </c>
      <c r="O167" s="150"/>
    </row>
    <row r="168" spans="1:104" x14ac:dyDescent="0.25">
      <c r="A168" s="158"/>
      <c r="B168" s="160"/>
      <c r="C168" s="205" t="s">
        <v>190</v>
      </c>
      <c r="D168" s="206"/>
      <c r="E168" s="161">
        <v>1</v>
      </c>
      <c r="F168" s="162"/>
      <c r="G168" s="163"/>
      <c r="M168" s="159" t="s">
        <v>190</v>
      </c>
      <c r="O168" s="150"/>
    </row>
    <row r="169" spans="1:104" x14ac:dyDescent="0.25">
      <c r="A169" s="151">
        <v>21</v>
      </c>
      <c r="B169" s="152" t="s">
        <v>191</v>
      </c>
      <c r="C169" s="153" t="s">
        <v>192</v>
      </c>
      <c r="D169" s="154" t="s">
        <v>86</v>
      </c>
      <c r="E169" s="155">
        <v>1</v>
      </c>
      <c r="F169" s="155"/>
      <c r="G169" s="156">
        <f>E169*F169</f>
        <v>0</v>
      </c>
      <c r="O169" s="150">
        <v>2</v>
      </c>
      <c r="AA169" s="131">
        <v>12</v>
      </c>
      <c r="AB169" s="131">
        <v>0</v>
      </c>
      <c r="AC169" s="131">
        <v>104</v>
      </c>
      <c r="AZ169" s="131">
        <v>1</v>
      </c>
      <c r="BA169" s="131">
        <f>IF(AZ169=1,G169,0)</f>
        <v>0</v>
      </c>
      <c r="BB169" s="131">
        <f>IF(AZ169=2,G169,0)</f>
        <v>0</v>
      </c>
      <c r="BC169" s="131">
        <f>IF(AZ169=3,G169,0)</f>
        <v>0</v>
      </c>
      <c r="BD169" s="131">
        <f>IF(AZ169=4,G169,0)</f>
        <v>0</v>
      </c>
      <c r="BE169" s="131">
        <f>IF(AZ169=5,G169,0)</f>
        <v>0</v>
      </c>
      <c r="CA169" s="157">
        <v>12</v>
      </c>
      <c r="CB169" s="157">
        <v>0</v>
      </c>
      <c r="CZ169" s="131">
        <v>1.3899999999999999E-2</v>
      </c>
    </row>
    <row r="170" spans="1:104" x14ac:dyDescent="0.25">
      <c r="A170" s="158"/>
      <c r="B170" s="160"/>
      <c r="C170" s="205" t="s">
        <v>101</v>
      </c>
      <c r="D170" s="206"/>
      <c r="E170" s="161">
        <v>0</v>
      </c>
      <c r="F170" s="162"/>
      <c r="G170" s="163"/>
      <c r="M170" s="159" t="s">
        <v>101</v>
      </c>
      <c r="O170" s="150"/>
    </row>
    <row r="171" spans="1:104" x14ac:dyDescent="0.25">
      <c r="A171" s="158"/>
      <c r="B171" s="160"/>
      <c r="C171" s="205" t="s">
        <v>88</v>
      </c>
      <c r="D171" s="206"/>
      <c r="E171" s="161">
        <v>0</v>
      </c>
      <c r="F171" s="162"/>
      <c r="G171" s="163"/>
      <c r="M171" s="159" t="s">
        <v>88</v>
      </c>
      <c r="O171" s="150"/>
    </row>
    <row r="172" spans="1:104" ht="21" x14ac:dyDescent="0.25">
      <c r="A172" s="158"/>
      <c r="B172" s="160"/>
      <c r="C172" s="205" t="s">
        <v>102</v>
      </c>
      <c r="D172" s="206"/>
      <c r="E172" s="161">
        <v>0</v>
      </c>
      <c r="F172" s="162"/>
      <c r="G172" s="163"/>
      <c r="M172" s="159" t="s">
        <v>102</v>
      </c>
      <c r="O172" s="150"/>
    </row>
    <row r="173" spans="1:104" x14ac:dyDescent="0.25">
      <c r="A173" s="158"/>
      <c r="B173" s="160"/>
      <c r="C173" s="205" t="s">
        <v>190</v>
      </c>
      <c r="D173" s="206"/>
      <c r="E173" s="161">
        <v>1</v>
      </c>
      <c r="F173" s="162"/>
      <c r="G173" s="163"/>
      <c r="M173" s="159" t="s">
        <v>190</v>
      </c>
      <c r="O173" s="150"/>
    </row>
    <row r="174" spans="1:104" x14ac:dyDescent="0.25">
      <c r="A174" s="164"/>
      <c r="B174" s="165" t="s">
        <v>77</v>
      </c>
      <c r="C174" s="166" t="str">
        <f>CONCATENATE(B163," ",C163)</f>
        <v>64 Výplně otvorů</v>
      </c>
      <c r="D174" s="167"/>
      <c r="E174" s="168"/>
      <c r="F174" s="169"/>
      <c r="G174" s="170">
        <f>SUM(G163:G173)</f>
        <v>0</v>
      </c>
      <c r="O174" s="150">
        <v>4</v>
      </c>
      <c r="BA174" s="171">
        <f>SUM(BA163:BA173)</f>
        <v>0</v>
      </c>
      <c r="BB174" s="171">
        <f>SUM(BB163:BB173)</f>
        <v>0</v>
      </c>
      <c r="BC174" s="171">
        <f>SUM(BC163:BC173)</f>
        <v>0</v>
      </c>
      <c r="BD174" s="171">
        <f>SUM(BD163:BD173)</f>
        <v>0</v>
      </c>
      <c r="BE174" s="171">
        <f>SUM(BE163:BE173)</f>
        <v>0</v>
      </c>
    </row>
    <row r="175" spans="1:104" x14ac:dyDescent="0.25">
      <c r="A175" s="144" t="s">
        <v>74</v>
      </c>
      <c r="B175" s="145" t="s">
        <v>193</v>
      </c>
      <c r="C175" s="146" t="s">
        <v>194</v>
      </c>
      <c r="D175" s="147"/>
      <c r="E175" s="148"/>
      <c r="F175" s="148"/>
      <c r="G175" s="149"/>
      <c r="O175" s="150">
        <v>1</v>
      </c>
    </row>
    <row r="176" spans="1:104" x14ac:dyDescent="0.25">
      <c r="A176" s="151">
        <v>22</v>
      </c>
      <c r="B176" s="152" t="s">
        <v>195</v>
      </c>
      <c r="C176" s="153" t="s">
        <v>196</v>
      </c>
      <c r="D176" s="154" t="s">
        <v>112</v>
      </c>
      <c r="E176" s="155">
        <v>855.31100000000004</v>
      </c>
      <c r="F176" s="155"/>
      <c r="G176" s="156">
        <f>E176*F176</f>
        <v>0</v>
      </c>
      <c r="O176" s="150">
        <v>2</v>
      </c>
      <c r="AA176" s="131">
        <v>1</v>
      </c>
      <c r="AB176" s="131">
        <v>1</v>
      </c>
      <c r="AC176" s="131">
        <v>1</v>
      </c>
      <c r="AZ176" s="131">
        <v>1</v>
      </c>
      <c r="BA176" s="131">
        <f>IF(AZ176=1,G176,0)</f>
        <v>0</v>
      </c>
      <c r="BB176" s="131">
        <f>IF(AZ176=2,G176,0)</f>
        <v>0</v>
      </c>
      <c r="BC176" s="131">
        <f>IF(AZ176=3,G176,0)</f>
        <v>0</v>
      </c>
      <c r="BD176" s="131">
        <f>IF(AZ176=4,G176,0)</f>
        <v>0</v>
      </c>
      <c r="BE176" s="131">
        <f>IF(AZ176=5,G176,0)</f>
        <v>0</v>
      </c>
      <c r="CA176" s="157">
        <v>1</v>
      </c>
      <c r="CB176" s="157">
        <v>1</v>
      </c>
      <c r="CZ176" s="131">
        <v>1.2099999999999999E-3</v>
      </c>
    </row>
    <row r="177" spans="1:104" x14ac:dyDescent="0.25">
      <c r="A177" s="158"/>
      <c r="B177" s="160"/>
      <c r="C177" s="205" t="s">
        <v>197</v>
      </c>
      <c r="D177" s="206"/>
      <c r="E177" s="161">
        <v>333.52</v>
      </c>
      <c r="F177" s="162"/>
      <c r="G177" s="163"/>
      <c r="M177" s="159" t="s">
        <v>197</v>
      </c>
      <c r="O177" s="150"/>
    </row>
    <row r="178" spans="1:104" ht="21" x14ac:dyDescent="0.25">
      <c r="A178" s="158"/>
      <c r="B178" s="160"/>
      <c r="C178" s="205" t="s">
        <v>198</v>
      </c>
      <c r="D178" s="206"/>
      <c r="E178" s="161">
        <v>521.79100000000005</v>
      </c>
      <c r="F178" s="162"/>
      <c r="G178" s="163"/>
      <c r="M178" s="159" t="s">
        <v>198</v>
      </c>
      <c r="O178" s="150"/>
    </row>
    <row r="179" spans="1:104" x14ac:dyDescent="0.25">
      <c r="A179" s="151">
        <v>23</v>
      </c>
      <c r="B179" s="152" t="s">
        <v>199</v>
      </c>
      <c r="C179" s="153" t="s">
        <v>200</v>
      </c>
      <c r="D179" s="154" t="s">
        <v>106</v>
      </c>
      <c r="E179" s="155">
        <v>4021.68</v>
      </c>
      <c r="F179" s="155"/>
      <c r="G179" s="156">
        <f>E179*F179</f>
        <v>0</v>
      </c>
      <c r="O179" s="150">
        <v>2</v>
      </c>
      <c r="AA179" s="131">
        <v>1</v>
      </c>
      <c r="AB179" s="131">
        <v>1</v>
      </c>
      <c r="AC179" s="131">
        <v>1</v>
      </c>
      <c r="AZ179" s="131">
        <v>1</v>
      </c>
      <c r="BA179" s="131">
        <f>IF(AZ179=1,G179,0)</f>
        <v>0</v>
      </c>
      <c r="BB179" s="131">
        <f>IF(AZ179=2,G179,0)</f>
        <v>0</v>
      </c>
      <c r="BC179" s="131">
        <f>IF(AZ179=3,G179,0)</f>
        <v>0</v>
      </c>
      <c r="BD179" s="131">
        <f>IF(AZ179=4,G179,0)</f>
        <v>0</v>
      </c>
      <c r="BE179" s="131">
        <f>IF(AZ179=5,G179,0)</f>
        <v>0</v>
      </c>
      <c r="CA179" s="157">
        <v>1</v>
      </c>
      <c r="CB179" s="157">
        <v>1</v>
      </c>
      <c r="CZ179" s="131">
        <v>7.3499999999999998E-3</v>
      </c>
    </row>
    <row r="180" spans="1:104" x14ac:dyDescent="0.25">
      <c r="A180" s="158"/>
      <c r="B180" s="160"/>
      <c r="C180" s="205" t="s">
        <v>201</v>
      </c>
      <c r="D180" s="206"/>
      <c r="E180" s="161">
        <v>0</v>
      </c>
      <c r="F180" s="162"/>
      <c r="G180" s="163"/>
      <c r="M180" s="159" t="s">
        <v>201</v>
      </c>
      <c r="O180" s="150"/>
    </row>
    <row r="181" spans="1:104" ht="21" x14ac:dyDescent="0.25">
      <c r="A181" s="158"/>
      <c r="B181" s="160"/>
      <c r="C181" s="205" t="s">
        <v>202</v>
      </c>
      <c r="D181" s="206"/>
      <c r="E181" s="161">
        <v>0</v>
      </c>
      <c r="F181" s="162"/>
      <c r="G181" s="163"/>
      <c r="M181" s="159" t="s">
        <v>202</v>
      </c>
      <c r="O181" s="150"/>
    </row>
    <row r="182" spans="1:104" x14ac:dyDescent="0.25">
      <c r="A182" s="158"/>
      <c r="B182" s="160"/>
      <c r="C182" s="205" t="s">
        <v>203</v>
      </c>
      <c r="D182" s="206"/>
      <c r="E182" s="161">
        <v>0</v>
      </c>
      <c r="F182" s="162"/>
      <c r="G182" s="163"/>
      <c r="M182" s="159" t="s">
        <v>203</v>
      </c>
      <c r="O182" s="150"/>
    </row>
    <row r="183" spans="1:104" x14ac:dyDescent="0.25">
      <c r="A183" s="158"/>
      <c r="B183" s="160"/>
      <c r="C183" s="205" t="s">
        <v>204</v>
      </c>
      <c r="D183" s="206"/>
      <c r="E183" s="161">
        <v>0</v>
      </c>
      <c r="F183" s="162"/>
      <c r="G183" s="163"/>
      <c r="M183" s="159" t="s">
        <v>204</v>
      </c>
      <c r="O183" s="150"/>
    </row>
    <row r="184" spans="1:104" x14ac:dyDescent="0.25">
      <c r="A184" s="158"/>
      <c r="B184" s="160"/>
      <c r="C184" s="205" t="s">
        <v>94</v>
      </c>
      <c r="D184" s="206"/>
      <c r="E184" s="161">
        <v>0</v>
      </c>
      <c r="F184" s="162"/>
      <c r="G184" s="163"/>
      <c r="M184" s="159" t="s">
        <v>94</v>
      </c>
      <c r="O184" s="150"/>
    </row>
    <row r="185" spans="1:104" x14ac:dyDescent="0.25">
      <c r="A185" s="158"/>
      <c r="B185" s="160"/>
      <c r="C185" s="205" t="s">
        <v>205</v>
      </c>
      <c r="D185" s="206"/>
      <c r="E185" s="161">
        <v>1303.77</v>
      </c>
      <c r="F185" s="162"/>
      <c r="G185" s="163"/>
      <c r="M185" s="159" t="s">
        <v>205</v>
      </c>
      <c r="O185" s="150"/>
    </row>
    <row r="186" spans="1:104" x14ac:dyDescent="0.25">
      <c r="A186" s="158"/>
      <c r="B186" s="160"/>
      <c r="C186" s="205" t="s">
        <v>206</v>
      </c>
      <c r="D186" s="206"/>
      <c r="E186" s="161">
        <v>2717.91</v>
      </c>
      <c r="F186" s="162"/>
      <c r="G186" s="163"/>
      <c r="M186" s="159" t="s">
        <v>206</v>
      </c>
      <c r="O186" s="150"/>
    </row>
    <row r="187" spans="1:104" x14ac:dyDescent="0.25">
      <c r="A187" s="151">
        <v>24</v>
      </c>
      <c r="B187" s="152" t="s">
        <v>207</v>
      </c>
      <c r="C187" s="153" t="s">
        <v>208</v>
      </c>
      <c r="D187" s="154" t="s">
        <v>106</v>
      </c>
      <c r="E187" s="155">
        <v>12065.04</v>
      </c>
      <c r="F187" s="155"/>
      <c r="G187" s="156">
        <f>E187*F187</f>
        <v>0</v>
      </c>
      <c r="O187" s="150">
        <v>2</v>
      </c>
      <c r="AA187" s="131">
        <v>1</v>
      </c>
      <c r="AB187" s="131">
        <v>1</v>
      </c>
      <c r="AC187" s="131">
        <v>1</v>
      </c>
      <c r="AZ187" s="131">
        <v>1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7">
        <v>1</v>
      </c>
      <c r="CB187" s="157">
        <v>1</v>
      </c>
      <c r="CZ187" s="131">
        <v>1.2E-4</v>
      </c>
    </row>
    <row r="188" spans="1:104" x14ac:dyDescent="0.25">
      <c r="A188" s="158"/>
      <c r="B188" s="160"/>
      <c r="C188" s="205" t="s">
        <v>209</v>
      </c>
      <c r="D188" s="206"/>
      <c r="E188" s="161">
        <v>12065.04</v>
      </c>
      <c r="F188" s="162"/>
      <c r="G188" s="163"/>
      <c r="M188" s="159" t="s">
        <v>209</v>
      </c>
      <c r="O188" s="150"/>
    </row>
    <row r="189" spans="1:104" x14ac:dyDescent="0.25">
      <c r="A189" s="151">
        <v>25</v>
      </c>
      <c r="B189" s="152" t="s">
        <v>210</v>
      </c>
      <c r="C189" s="153" t="s">
        <v>211</v>
      </c>
      <c r="D189" s="154" t="s">
        <v>106</v>
      </c>
      <c r="E189" s="155">
        <v>4021.68</v>
      </c>
      <c r="F189" s="155"/>
      <c r="G189" s="156">
        <f>E189*F189</f>
        <v>0</v>
      </c>
      <c r="O189" s="150">
        <v>2</v>
      </c>
      <c r="AA189" s="131">
        <v>1</v>
      </c>
      <c r="AB189" s="131">
        <v>1</v>
      </c>
      <c r="AC189" s="131">
        <v>1</v>
      </c>
      <c r="AZ189" s="131">
        <v>1</v>
      </c>
      <c r="BA189" s="131">
        <f>IF(AZ189=1,G189,0)</f>
        <v>0</v>
      </c>
      <c r="BB189" s="131">
        <f>IF(AZ189=2,G189,0)</f>
        <v>0</v>
      </c>
      <c r="BC189" s="131">
        <f>IF(AZ189=3,G189,0)</f>
        <v>0</v>
      </c>
      <c r="BD189" s="131">
        <f>IF(AZ189=4,G189,0)</f>
        <v>0</v>
      </c>
      <c r="BE189" s="131">
        <f>IF(AZ189=5,G189,0)</f>
        <v>0</v>
      </c>
      <c r="CA189" s="157">
        <v>1</v>
      </c>
      <c r="CB189" s="157">
        <v>1</v>
      </c>
      <c r="CZ189" s="131">
        <v>0</v>
      </c>
    </row>
    <row r="190" spans="1:104" x14ac:dyDescent="0.25">
      <c r="A190" s="158"/>
      <c r="B190" s="160"/>
      <c r="C190" s="205" t="s">
        <v>212</v>
      </c>
      <c r="D190" s="206"/>
      <c r="E190" s="161">
        <v>4021.68</v>
      </c>
      <c r="F190" s="162"/>
      <c r="G190" s="163"/>
      <c r="M190" s="159" t="s">
        <v>212</v>
      </c>
      <c r="O190" s="150"/>
    </row>
    <row r="191" spans="1:104" x14ac:dyDescent="0.25">
      <c r="A191" s="151">
        <v>26</v>
      </c>
      <c r="B191" s="152" t="s">
        <v>213</v>
      </c>
      <c r="C191" s="153" t="s">
        <v>214</v>
      </c>
      <c r="D191" s="154" t="s">
        <v>112</v>
      </c>
      <c r="E191" s="155">
        <v>716.58500000000004</v>
      </c>
      <c r="F191" s="155"/>
      <c r="G191" s="156">
        <f>E191*F191</f>
        <v>0</v>
      </c>
      <c r="O191" s="150">
        <v>2</v>
      </c>
      <c r="AA191" s="131">
        <v>1</v>
      </c>
      <c r="AB191" s="131">
        <v>1</v>
      </c>
      <c r="AC191" s="131">
        <v>1</v>
      </c>
      <c r="AZ191" s="131">
        <v>1</v>
      </c>
      <c r="BA191" s="131">
        <f>IF(AZ191=1,G191,0)</f>
        <v>0</v>
      </c>
      <c r="BB191" s="131">
        <f>IF(AZ191=2,G191,0)</f>
        <v>0</v>
      </c>
      <c r="BC191" s="131">
        <f>IF(AZ191=3,G191,0)</f>
        <v>0</v>
      </c>
      <c r="BD191" s="131">
        <f>IF(AZ191=4,G191,0)</f>
        <v>0</v>
      </c>
      <c r="BE191" s="131">
        <f>IF(AZ191=5,G191,0)</f>
        <v>0</v>
      </c>
      <c r="CA191" s="157">
        <v>1</v>
      </c>
      <c r="CB191" s="157">
        <v>1</v>
      </c>
      <c r="CZ191" s="131">
        <v>1.6910000000000001E-2</v>
      </c>
    </row>
    <row r="192" spans="1:104" x14ac:dyDescent="0.25">
      <c r="A192" s="158"/>
      <c r="B192" s="160"/>
      <c r="C192" s="205" t="s">
        <v>201</v>
      </c>
      <c r="D192" s="206"/>
      <c r="E192" s="161">
        <v>0</v>
      </c>
      <c r="F192" s="162"/>
      <c r="G192" s="163"/>
      <c r="M192" s="159" t="s">
        <v>201</v>
      </c>
      <c r="O192" s="150"/>
    </row>
    <row r="193" spans="1:104" ht="21" x14ac:dyDescent="0.25">
      <c r="A193" s="158"/>
      <c r="B193" s="160"/>
      <c r="C193" s="205" t="s">
        <v>202</v>
      </c>
      <c r="D193" s="206"/>
      <c r="E193" s="161">
        <v>0</v>
      </c>
      <c r="F193" s="162"/>
      <c r="G193" s="163"/>
      <c r="M193" s="159" t="s">
        <v>202</v>
      </c>
      <c r="O193" s="150"/>
    </row>
    <row r="194" spans="1:104" x14ac:dyDescent="0.25">
      <c r="A194" s="158"/>
      <c r="B194" s="160"/>
      <c r="C194" s="205" t="s">
        <v>203</v>
      </c>
      <c r="D194" s="206"/>
      <c r="E194" s="161">
        <v>0</v>
      </c>
      <c r="F194" s="162"/>
      <c r="G194" s="163"/>
      <c r="M194" s="159" t="s">
        <v>203</v>
      </c>
      <c r="O194" s="150"/>
    </row>
    <row r="195" spans="1:104" x14ac:dyDescent="0.25">
      <c r="A195" s="158"/>
      <c r="B195" s="160"/>
      <c r="C195" s="205" t="s">
        <v>204</v>
      </c>
      <c r="D195" s="206"/>
      <c r="E195" s="161">
        <v>0</v>
      </c>
      <c r="F195" s="162"/>
      <c r="G195" s="163"/>
      <c r="M195" s="159" t="s">
        <v>204</v>
      </c>
      <c r="O195" s="150"/>
    </row>
    <row r="196" spans="1:104" x14ac:dyDescent="0.25">
      <c r="A196" s="158"/>
      <c r="B196" s="160"/>
      <c r="C196" s="205" t="s">
        <v>94</v>
      </c>
      <c r="D196" s="206"/>
      <c r="E196" s="161">
        <v>0</v>
      </c>
      <c r="F196" s="162"/>
      <c r="G196" s="163"/>
      <c r="M196" s="159" t="s">
        <v>94</v>
      </c>
      <c r="O196" s="150"/>
    </row>
    <row r="197" spans="1:104" x14ac:dyDescent="0.25">
      <c r="A197" s="158"/>
      <c r="B197" s="160"/>
      <c r="C197" s="205" t="s">
        <v>215</v>
      </c>
      <c r="D197" s="206"/>
      <c r="E197" s="161">
        <v>217.29499999999999</v>
      </c>
      <c r="F197" s="162"/>
      <c r="G197" s="163"/>
      <c r="M197" s="159" t="s">
        <v>215</v>
      </c>
      <c r="O197" s="150"/>
    </row>
    <row r="198" spans="1:104" x14ac:dyDescent="0.25">
      <c r="A198" s="158"/>
      <c r="B198" s="160"/>
      <c r="C198" s="205" t="s">
        <v>216</v>
      </c>
      <c r="D198" s="206"/>
      <c r="E198" s="161">
        <v>452.98500000000001</v>
      </c>
      <c r="F198" s="162"/>
      <c r="G198" s="163"/>
      <c r="M198" s="159" t="s">
        <v>216</v>
      </c>
      <c r="O198" s="150"/>
    </row>
    <row r="199" spans="1:104" x14ac:dyDescent="0.25">
      <c r="A199" s="158"/>
      <c r="B199" s="160"/>
      <c r="C199" s="205" t="s">
        <v>217</v>
      </c>
      <c r="D199" s="206"/>
      <c r="E199" s="161">
        <v>43.2</v>
      </c>
      <c r="F199" s="162"/>
      <c r="G199" s="163"/>
      <c r="M199" s="159" t="s">
        <v>217</v>
      </c>
      <c r="O199" s="150"/>
    </row>
    <row r="200" spans="1:104" x14ac:dyDescent="0.25">
      <c r="A200" s="158"/>
      <c r="B200" s="160"/>
      <c r="C200" s="205" t="s">
        <v>218</v>
      </c>
      <c r="D200" s="206"/>
      <c r="E200" s="161">
        <v>3.105</v>
      </c>
      <c r="F200" s="162"/>
      <c r="G200" s="163"/>
      <c r="M200" s="159" t="s">
        <v>218</v>
      </c>
      <c r="O200" s="150"/>
    </row>
    <row r="201" spans="1:104" x14ac:dyDescent="0.25">
      <c r="A201" s="151">
        <v>27</v>
      </c>
      <c r="B201" s="152" t="s">
        <v>219</v>
      </c>
      <c r="C201" s="153" t="s">
        <v>220</v>
      </c>
      <c r="D201" s="154" t="s">
        <v>112</v>
      </c>
      <c r="E201" s="155">
        <v>2149.7550000000001</v>
      </c>
      <c r="F201" s="155"/>
      <c r="G201" s="156">
        <f>E201*F201</f>
        <v>0</v>
      </c>
      <c r="O201" s="150">
        <v>2</v>
      </c>
      <c r="AA201" s="131">
        <v>1</v>
      </c>
      <c r="AB201" s="131">
        <v>1</v>
      </c>
      <c r="AC201" s="131">
        <v>1</v>
      </c>
      <c r="AZ201" s="131">
        <v>1</v>
      </c>
      <c r="BA201" s="131">
        <f>IF(AZ201=1,G201,0)</f>
        <v>0</v>
      </c>
      <c r="BB201" s="131">
        <f>IF(AZ201=2,G201,0)</f>
        <v>0</v>
      </c>
      <c r="BC201" s="131">
        <f>IF(AZ201=3,G201,0)</f>
        <v>0</v>
      </c>
      <c r="BD201" s="131">
        <f>IF(AZ201=4,G201,0)</f>
        <v>0</v>
      </c>
      <c r="BE201" s="131">
        <f>IF(AZ201=5,G201,0)</f>
        <v>0</v>
      </c>
      <c r="CA201" s="157">
        <v>1</v>
      </c>
      <c r="CB201" s="157">
        <v>1</v>
      </c>
      <c r="CZ201" s="131">
        <v>4.0000000000000002E-4</v>
      </c>
    </row>
    <row r="202" spans="1:104" x14ac:dyDescent="0.25">
      <c r="A202" s="158"/>
      <c r="B202" s="160"/>
      <c r="C202" s="205" t="s">
        <v>221</v>
      </c>
      <c r="D202" s="206"/>
      <c r="E202" s="161">
        <v>2149.7550000000001</v>
      </c>
      <c r="F202" s="162"/>
      <c r="G202" s="163"/>
      <c r="M202" s="159" t="s">
        <v>221</v>
      </c>
      <c r="O202" s="150"/>
    </row>
    <row r="203" spans="1:104" x14ac:dyDescent="0.25">
      <c r="A203" s="151">
        <v>28</v>
      </c>
      <c r="B203" s="152" t="s">
        <v>222</v>
      </c>
      <c r="C203" s="153" t="s">
        <v>223</v>
      </c>
      <c r="D203" s="154" t="s">
        <v>112</v>
      </c>
      <c r="E203" s="155">
        <v>716.58500000000004</v>
      </c>
      <c r="F203" s="155"/>
      <c r="G203" s="156">
        <f>E203*F203</f>
        <v>0</v>
      </c>
      <c r="O203" s="150">
        <v>2</v>
      </c>
      <c r="AA203" s="131">
        <v>1</v>
      </c>
      <c r="AB203" s="131">
        <v>1</v>
      </c>
      <c r="AC203" s="131">
        <v>1</v>
      </c>
      <c r="AZ203" s="131">
        <v>1</v>
      </c>
      <c r="BA203" s="131">
        <f>IF(AZ203=1,G203,0)</f>
        <v>0</v>
      </c>
      <c r="BB203" s="131">
        <f>IF(AZ203=2,G203,0)</f>
        <v>0</v>
      </c>
      <c r="BC203" s="131">
        <f>IF(AZ203=3,G203,0)</f>
        <v>0</v>
      </c>
      <c r="BD203" s="131">
        <f>IF(AZ203=4,G203,0)</f>
        <v>0</v>
      </c>
      <c r="BE203" s="131">
        <f>IF(AZ203=5,G203,0)</f>
        <v>0</v>
      </c>
      <c r="CA203" s="157">
        <v>1</v>
      </c>
      <c r="CB203" s="157">
        <v>1</v>
      </c>
      <c r="CZ203" s="131">
        <v>0</v>
      </c>
    </row>
    <row r="204" spans="1:104" x14ac:dyDescent="0.25">
      <c r="A204" s="158"/>
      <c r="B204" s="160"/>
      <c r="C204" s="205" t="s">
        <v>224</v>
      </c>
      <c r="D204" s="206"/>
      <c r="E204" s="161">
        <v>716.58500000000004</v>
      </c>
      <c r="F204" s="162"/>
      <c r="G204" s="163"/>
      <c r="M204" s="159" t="s">
        <v>224</v>
      </c>
      <c r="O204" s="150"/>
    </row>
    <row r="205" spans="1:104" x14ac:dyDescent="0.25">
      <c r="A205" s="164"/>
      <c r="B205" s="165" t="s">
        <v>77</v>
      </c>
      <c r="C205" s="166" t="str">
        <f>CONCATENATE(B175," ",C175)</f>
        <v>94 Lešení a stavební výtahy</v>
      </c>
      <c r="D205" s="167"/>
      <c r="E205" s="168"/>
      <c r="F205" s="169"/>
      <c r="G205" s="170">
        <f>SUM(G175:G204)</f>
        <v>0</v>
      </c>
      <c r="O205" s="150">
        <v>4</v>
      </c>
      <c r="BA205" s="171">
        <f>SUM(BA175:BA204)</f>
        <v>0</v>
      </c>
      <c r="BB205" s="171">
        <f>SUM(BB175:BB204)</f>
        <v>0</v>
      </c>
      <c r="BC205" s="171">
        <f>SUM(BC175:BC204)</f>
        <v>0</v>
      </c>
      <c r="BD205" s="171">
        <f>SUM(BD175:BD204)</f>
        <v>0</v>
      </c>
      <c r="BE205" s="171">
        <f>SUM(BE175:BE204)</f>
        <v>0</v>
      </c>
    </row>
    <row r="206" spans="1:104" x14ac:dyDescent="0.25">
      <c r="A206" s="144" t="s">
        <v>74</v>
      </c>
      <c r="B206" s="145" t="s">
        <v>225</v>
      </c>
      <c r="C206" s="146" t="s">
        <v>226</v>
      </c>
      <c r="D206" s="147"/>
      <c r="E206" s="148"/>
      <c r="F206" s="148"/>
      <c r="G206" s="149"/>
      <c r="O206" s="150">
        <v>1</v>
      </c>
    </row>
    <row r="207" spans="1:104" x14ac:dyDescent="0.25">
      <c r="A207" s="151">
        <v>29</v>
      </c>
      <c r="B207" s="152" t="s">
        <v>227</v>
      </c>
      <c r="C207" s="153" t="s">
        <v>228</v>
      </c>
      <c r="D207" s="154" t="s">
        <v>112</v>
      </c>
      <c r="E207" s="155">
        <v>578.5</v>
      </c>
      <c r="F207" s="155"/>
      <c r="G207" s="156">
        <f>E207*F207</f>
        <v>0</v>
      </c>
      <c r="O207" s="150">
        <v>2</v>
      </c>
      <c r="AA207" s="131">
        <v>1</v>
      </c>
      <c r="AB207" s="131">
        <v>1</v>
      </c>
      <c r="AC207" s="131">
        <v>1</v>
      </c>
      <c r="AZ207" s="131">
        <v>1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7">
        <v>1</v>
      </c>
      <c r="CB207" s="157">
        <v>1</v>
      </c>
      <c r="CZ207" s="131">
        <v>4.0000000000000003E-5</v>
      </c>
    </row>
    <row r="208" spans="1:104" x14ac:dyDescent="0.25">
      <c r="A208" s="158"/>
      <c r="B208" s="160"/>
      <c r="C208" s="205" t="s">
        <v>87</v>
      </c>
      <c r="D208" s="206"/>
      <c r="E208" s="161">
        <v>0</v>
      </c>
      <c r="F208" s="162"/>
      <c r="G208" s="163"/>
      <c r="M208" s="159" t="s">
        <v>87</v>
      </c>
      <c r="O208" s="150"/>
    </row>
    <row r="209" spans="1:104" x14ac:dyDescent="0.25">
      <c r="A209" s="158"/>
      <c r="B209" s="160"/>
      <c r="C209" s="205" t="s">
        <v>229</v>
      </c>
      <c r="D209" s="206"/>
      <c r="E209" s="161">
        <v>70.61</v>
      </c>
      <c r="F209" s="162"/>
      <c r="G209" s="163"/>
      <c r="M209" s="159" t="s">
        <v>229</v>
      </c>
      <c r="O209" s="150"/>
    </row>
    <row r="210" spans="1:104" x14ac:dyDescent="0.25">
      <c r="A210" s="158"/>
      <c r="B210" s="160"/>
      <c r="C210" s="205" t="s">
        <v>230</v>
      </c>
      <c r="D210" s="206"/>
      <c r="E210" s="161">
        <v>51.93</v>
      </c>
      <c r="F210" s="162"/>
      <c r="G210" s="163"/>
      <c r="M210" s="159" t="s">
        <v>230</v>
      </c>
      <c r="O210" s="150"/>
    </row>
    <row r="211" spans="1:104" x14ac:dyDescent="0.25">
      <c r="A211" s="158"/>
      <c r="B211" s="160"/>
      <c r="C211" s="205" t="s">
        <v>231</v>
      </c>
      <c r="D211" s="206"/>
      <c r="E211" s="161">
        <v>217.91</v>
      </c>
      <c r="F211" s="162"/>
      <c r="G211" s="163"/>
      <c r="M211" s="159" t="s">
        <v>231</v>
      </c>
      <c r="O211" s="150"/>
    </row>
    <row r="212" spans="1:104" x14ac:dyDescent="0.25">
      <c r="A212" s="158"/>
      <c r="B212" s="160"/>
      <c r="C212" s="205" t="s">
        <v>94</v>
      </c>
      <c r="D212" s="206"/>
      <c r="E212" s="161">
        <v>0</v>
      </c>
      <c r="F212" s="162"/>
      <c r="G212" s="163"/>
      <c r="M212" s="159" t="s">
        <v>94</v>
      </c>
      <c r="O212" s="150"/>
    </row>
    <row r="213" spans="1:104" ht="31.2" x14ac:dyDescent="0.25">
      <c r="A213" s="158"/>
      <c r="B213" s="160"/>
      <c r="C213" s="205" t="s">
        <v>232</v>
      </c>
      <c r="D213" s="206"/>
      <c r="E213" s="161">
        <v>139.69999999999999</v>
      </c>
      <c r="F213" s="162"/>
      <c r="G213" s="163"/>
      <c r="M213" s="159" t="s">
        <v>232</v>
      </c>
      <c r="O213" s="150"/>
    </row>
    <row r="214" spans="1:104" x14ac:dyDescent="0.25">
      <c r="A214" s="158"/>
      <c r="B214" s="160"/>
      <c r="C214" s="205" t="s">
        <v>233</v>
      </c>
      <c r="D214" s="206"/>
      <c r="E214" s="161">
        <v>37.130000000000003</v>
      </c>
      <c r="F214" s="162"/>
      <c r="G214" s="163"/>
      <c r="M214" s="159" t="s">
        <v>233</v>
      </c>
      <c r="O214" s="150"/>
    </row>
    <row r="215" spans="1:104" x14ac:dyDescent="0.25">
      <c r="A215" s="158"/>
      <c r="B215" s="160"/>
      <c r="C215" s="205" t="s">
        <v>234</v>
      </c>
      <c r="D215" s="206"/>
      <c r="E215" s="161">
        <v>15.95</v>
      </c>
      <c r="F215" s="162"/>
      <c r="G215" s="163"/>
      <c r="M215" s="159" t="s">
        <v>234</v>
      </c>
      <c r="O215" s="150"/>
    </row>
    <row r="216" spans="1:104" x14ac:dyDescent="0.25">
      <c r="A216" s="158"/>
      <c r="B216" s="160"/>
      <c r="C216" s="205" t="s">
        <v>101</v>
      </c>
      <c r="D216" s="206"/>
      <c r="E216" s="161">
        <v>0</v>
      </c>
      <c r="F216" s="162"/>
      <c r="G216" s="163"/>
      <c r="M216" s="159" t="s">
        <v>101</v>
      </c>
      <c r="O216" s="150"/>
    </row>
    <row r="217" spans="1:104" x14ac:dyDescent="0.25">
      <c r="A217" s="158"/>
      <c r="B217" s="160"/>
      <c r="C217" s="205" t="s">
        <v>235</v>
      </c>
      <c r="D217" s="206"/>
      <c r="E217" s="161">
        <v>45.27</v>
      </c>
      <c r="F217" s="162"/>
      <c r="G217" s="163"/>
      <c r="M217" s="159" t="s">
        <v>235</v>
      </c>
      <c r="O217" s="150"/>
    </row>
    <row r="218" spans="1:104" x14ac:dyDescent="0.25">
      <c r="A218" s="151">
        <v>30</v>
      </c>
      <c r="B218" s="152" t="s">
        <v>236</v>
      </c>
      <c r="C218" s="153" t="s">
        <v>237</v>
      </c>
      <c r="D218" s="154" t="s">
        <v>112</v>
      </c>
      <c r="E218" s="155">
        <v>670.28</v>
      </c>
      <c r="F218" s="155"/>
      <c r="G218" s="156">
        <f>E218*F218</f>
        <v>0</v>
      </c>
      <c r="O218" s="150">
        <v>2</v>
      </c>
      <c r="AA218" s="131">
        <v>1</v>
      </c>
      <c r="AB218" s="131">
        <v>1</v>
      </c>
      <c r="AC218" s="131">
        <v>1</v>
      </c>
      <c r="AZ218" s="131">
        <v>1</v>
      </c>
      <c r="BA218" s="131">
        <f>IF(AZ218=1,G218,0)</f>
        <v>0</v>
      </c>
      <c r="BB218" s="131">
        <f>IF(AZ218=2,G218,0)</f>
        <v>0</v>
      </c>
      <c r="BC218" s="131">
        <f>IF(AZ218=3,G218,0)</f>
        <v>0</v>
      </c>
      <c r="BD218" s="131">
        <f>IF(AZ218=4,G218,0)</f>
        <v>0</v>
      </c>
      <c r="BE218" s="131">
        <f>IF(AZ218=5,G218,0)</f>
        <v>0</v>
      </c>
      <c r="CA218" s="157">
        <v>1</v>
      </c>
      <c r="CB218" s="157">
        <v>1</v>
      </c>
      <c r="CZ218" s="131">
        <v>4.0000000000000003E-5</v>
      </c>
    </row>
    <row r="219" spans="1:104" x14ac:dyDescent="0.25">
      <c r="A219" s="158"/>
      <c r="B219" s="160"/>
      <c r="C219" s="205" t="s">
        <v>94</v>
      </c>
      <c r="D219" s="206"/>
      <c r="E219" s="161">
        <v>0</v>
      </c>
      <c r="F219" s="162"/>
      <c r="G219" s="163"/>
      <c r="M219" s="159" t="s">
        <v>94</v>
      </c>
      <c r="O219" s="150"/>
    </row>
    <row r="220" spans="1:104" x14ac:dyDescent="0.25">
      <c r="A220" s="158"/>
      <c r="B220" s="160"/>
      <c r="C220" s="205" t="s">
        <v>238</v>
      </c>
      <c r="D220" s="206"/>
      <c r="E220" s="161">
        <v>217.29499999999999</v>
      </c>
      <c r="F220" s="162"/>
      <c r="G220" s="163"/>
      <c r="M220" s="159" t="s">
        <v>238</v>
      </c>
      <c r="O220" s="150"/>
    </row>
    <row r="221" spans="1:104" x14ac:dyDescent="0.25">
      <c r="A221" s="158"/>
      <c r="B221" s="160"/>
      <c r="C221" s="205" t="s">
        <v>239</v>
      </c>
      <c r="D221" s="206"/>
      <c r="E221" s="161">
        <v>452.98500000000001</v>
      </c>
      <c r="F221" s="162"/>
      <c r="G221" s="163"/>
      <c r="M221" s="159" t="s">
        <v>239</v>
      </c>
      <c r="O221" s="150"/>
    </row>
    <row r="222" spans="1:104" x14ac:dyDescent="0.25">
      <c r="A222" s="151">
        <v>31</v>
      </c>
      <c r="B222" s="152" t="s">
        <v>240</v>
      </c>
      <c r="C222" s="153" t="s">
        <v>241</v>
      </c>
      <c r="D222" s="154" t="s">
        <v>86</v>
      </c>
      <c r="E222" s="155">
        <v>2</v>
      </c>
      <c r="F222" s="155"/>
      <c r="G222" s="156">
        <f>E222*F222</f>
        <v>0</v>
      </c>
      <c r="O222" s="150">
        <v>2</v>
      </c>
      <c r="AA222" s="131">
        <v>1</v>
      </c>
      <c r="AB222" s="131">
        <v>1</v>
      </c>
      <c r="AC222" s="131">
        <v>1</v>
      </c>
      <c r="AZ222" s="131">
        <v>1</v>
      </c>
      <c r="BA222" s="131">
        <f>IF(AZ222=1,G222,0)</f>
        <v>0</v>
      </c>
      <c r="BB222" s="131">
        <f>IF(AZ222=2,G222,0)</f>
        <v>0</v>
      </c>
      <c r="BC222" s="131">
        <f>IF(AZ222=3,G222,0)</f>
        <v>0</v>
      </c>
      <c r="BD222" s="131">
        <f>IF(AZ222=4,G222,0)</f>
        <v>0</v>
      </c>
      <c r="BE222" s="131">
        <f>IF(AZ222=5,G222,0)</f>
        <v>0</v>
      </c>
      <c r="CA222" s="157">
        <v>1</v>
      </c>
      <c r="CB222" s="157">
        <v>1</v>
      </c>
      <c r="CZ222" s="131">
        <v>1.0000000000000001E-5</v>
      </c>
    </row>
    <row r="223" spans="1:104" x14ac:dyDescent="0.25">
      <c r="A223" s="158"/>
      <c r="B223" s="160"/>
      <c r="C223" s="205" t="s">
        <v>242</v>
      </c>
      <c r="D223" s="206"/>
      <c r="E223" s="161">
        <v>2</v>
      </c>
      <c r="F223" s="162"/>
      <c r="G223" s="163"/>
      <c r="M223" s="159" t="s">
        <v>242</v>
      </c>
      <c r="O223" s="150"/>
    </row>
    <row r="224" spans="1:104" x14ac:dyDescent="0.25">
      <c r="A224" s="151">
        <v>32</v>
      </c>
      <c r="B224" s="152" t="s">
        <v>243</v>
      </c>
      <c r="C224" s="153" t="s">
        <v>244</v>
      </c>
      <c r="D224" s="154" t="s">
        <v>86</v>
      </c>
      <c r="E224" s="155">
        <v>2</v>
      </c>
      <c r="F224" s="155"/>
      <c r="G224" s="156">
        <f>E224*F224</f>
        <v>0</v>
      </c>
      <c r="O224" s="150">
        <v>2</v>
      </c>
      <c r="AA224" s="131">
        <v>12</v>
      </c>
      <c r="AB224" s="131">
        <v>0</v>
      </c>
      <c r="AC224" s="131">
        <v>99</v>
      </c>
      <c r="AZ224" s="131">
        <v>1</v>
      </c>
      <c r="BA224" s="131">
        <f>IF(AZ224=1,G224,0)</f>
        <v>0</v>
      </c>
      <c r="BB224" s="131">
        <f>IF(AZ224=2,G224,0)</f>
        <v>0</v>
      </c>
      <c r="BC224" s="131">
        <f>IF(AZ224=3,G224,0)</f>
        <v>0</v>
      </c>
      <c r="BD224" s="131">
        <f>IF(AZ224=4,G224,0)</f>
        <v>0</v>
      </c>
      <c r="BE224" s="131">
        <f>IF(AZ224=5,G224,0)</f>
        <v>0</v>
      </c>
      <c r="CA224" s="157">
        <v>12</v>
      </c>
      <c r="CB224" s="157">
        <v>0</v>
      </c>
      <c r="CZ224" s="131">
        <v>1.66E-2</v>
      </c>
    </row>
    <row r="225" spans="1:104" x14ac:dyDescent="0.25">
      <c r="A225" s="158"/>
      <c r="B225" s="160"/>
      <c r="C225" s="205" t="s">
        <v>242</v>
      </c>
      <c r="D225" s="206"/>
      <c r="E225" s="161">
        <v>2</v>
      </c>
      <c r="F225" s="162"/>
      <c r="G225" s="163"/>
      <c r="M225" s="159" t="s">
        <v>242</v>
      </c>
      <c r="O225" s="150"/>
    </row>
    <row r="226" spans="1:104" x14ac:dyDescent="0.25">
      <c r="A226" s="164"/>
      <c r="B226" s="165" t="s">
        <v>77</v>
      </c>
      <c r="C226" s="166" t="str">
        <f>CONCATENATE(B206," ",C206)</f>
        <v>95 Dokončovací konstrukce na pozemních stavbách</v>
      </c>
      <c r="D226" s="167"/>
      <c r="E226" s="168"/>
      <c r="F226" s="169"/>
      <c r="G226" s="170">
        <f>SUM(G206:G225)</f>
        <v>0</v>
      </c>
      <c r="O226" s="150">
        <v>4</v>
      </c>
      <c r="BA226" s="171">
        <f>SUM(BA206:BA225)</f>
        <v>0</v>
      </c>
      <c r="BB226" s="171">
        <f>SUM(BB206:BB225)</f>
        <v>0</v>
      </c>
      <c r="BC226" s="171">
        <f>SUM(BC206:BC225)</f>
        <v>0</v>
      </c>
      <c r="BD226" s="171">
        <f>SUM(BD206:BD225)</f>
        <v>0</v>
      </c>
      <c r="BE226" s="171">
        <f>SUM(BE206:BE225)</f>
        <v>0</v>
      </c>
    </row>
    <row r="227" spans="1:104" x14ac:dyDescent="0.25">
      <c r="A227" s="144" t="s">
        <v>74</v>
      </c>
      <c r="B227" s="145" t="s">
        <v>245</v>
      </c>
      <c r="C227" s="146" t="s">
        <v>246</v>
      </c>
      <c r="D227" s="147"/>
      <c r="E227" s="148"/>
      <c r="F227" s="148"/>
      <c r="G227" s="149"/>
      <c r="O227" s="150">
        <v>1</v>
      </c>
    </row>
    <row r="228" spans="1:104" x14ac:dyDescent="0.25">
      <c r="A228" s="151">
        <v>33</v>
      </c>
      <c r="B228" s="152" t="s">
        <v>247</v>
      </c>
      <c r="C228" s="153" t="s">
        <v>248</v>
      </c>
      <c r="D228" s="154" t="s">
        <v>112</v>
      </c>
      <c r="E228" s="155">
        <v>1.6080000000000001</v>
      </c>
      <c r="F228" s="155"/>
      <c r="G228" s="156">
        <f>E228*F228</f>
        <v>0</v>
      </c>
      <c r="O228" s="150">
        <v>2</v>
      </c>
      <c r="AA228" s="131">
        <v>1</v>
      </c>
      <c r="AB228" s="131">
        <v>1</v>
      </c>
      <c r="AC228" s="131">
        <v>1</v>
      </c>
      <c r="AZ228" s="131">
        <v>1</v>
      </c>
      <c r="BA228" s="131">
        <f>IF(AZ228=1,G228,0)</f>
        <v>0</v>
      </c>
      <c r="BB228" s="131">
        <f>IF(AZ228=2,G228,0)</f>
        <v>0</v>
      </c>
      <c r="BC228" s="131">
        <f>IF(AZ228=3,G228,0)</f>
        <v>0</v>
      </c>
      <c r="BD228" s="131">
        <f>IF(AZ228=4,G228,0)</f>
        <v>0</v>
      </c>
      <c r="BE228" s="131">
        <f>IF(AZ228=5,G228,0)</f>
        <v>0</v>
      </c>
      <c r="CA228" s="157">
        <v>1</v>
      </c>
      <c r="CB228" s="157">
        <v>1</v>
      </c>
      <c r="CZ228" s="131">
        <v>0</v>
      </c>
    </row>
    <row r="229" spans="1:104" x14ac:dyDescent="0.25">
      <c r="A229" s="158"/>
      <c r="B229" s="160"/>
      <c r="C229" s="205" t="s">
        <v>94</v>
      </c>
      <c r="D229" s="206"/>
      <c r="E229" s="161">
        <v>0</v>
      </c>
      <c r="F229" s="162"/>
      <c r="G229" s="163"/>
      <c r="M229" s="159" t="s">
        <v>94</v>
      </c>
      <c r="O229" s="150"/>
    </row>
    <row r="230" spans="1:104" x14ac:dyDescent="0.25">
      <c r="A230" s="158"/>
      <c r="B230" s="160"/>
      <c r="C230" s="205" t="s">
        <v>175</v>
      </c>
      <c r="D230" s="206"/>
      <c r="E230" s="161">
        <v>0</v>
      </c>
      <c r="F230" s="162"/>
      <c r="G230" s="163"/>
      <c r="M230" s="159" t="s">
        <v>175</v>
      </c>
      <c r="O230" s="150"/>
    </row>
    <row r="231" spans="1:104" x14ac:dyDescent="0.25">
      <c r="A231" s="158"/>
      <c r="B231" s="160"/>
      <c r="C231" s="205" t="s">
        <v>176</v>
      </c>
      <c r="D231" s="206"/>
      <c r="E231" s="161">
        <v>0.76500000000000001</v>
      </c>
      <c r="F231" s="162"/>
      <c r="G231" s="163"/>
      <c r="M231" s="159" t="s">
        <v>176</v>
      </c>
      <c r="O231" s="150"/>
    </row>
    <row r="232" spans="1:104" x14ac:dyDescent="0.25">
      <c r="A232" s="158"/>
      <c r="B232" s="160"/>
      <c r="C232" s="205" t="s">
        <v>101</v>
      </c>
      <c r="D232" s="206"/>
      <c r="E232" s="161">
        <v>0</v>
      </c>
      <c r="F232" s="162"/>
      <c r="G232" s="163"/>
      <c r="M232" s="159" t="s">
        <v>101</v>
      </c>
      <c r="O232" s="150"/>
    </row>
    <row r="233" spans="1:104" x14ac:dyDescent="0.25">
      <c r="A233" s="158"/>
      <c r="B233" s="160"/>
      <c r="C233" s="205" t="s">
        <v>88</v>
      </c>
      <c r="D233" s="206"/>
      <c r="E233" s="161">
        <v>0</v>
      </c>
      <c r="F233" s="162"/>
      <c r="G233" s="163"/>
      <c r="M233" s="159" t="s">
        <v>88</v>
      </c>
      <c r="O233" s="150"/>
    </row>
    <row r="234" spans="1:104" ht="21" x14ac:dyDescent="0.25">
      <c r="A234" s="158"/>
      <c r="B234" s="160"/>
      <c r="C234" s="205" t="s">
        <v>249</v>
      </c>
      <c r="D234" s="206"/>
      <c r="E234" s="161">
        <v>0.3</v>
      </c>
      <c r="F234" s="162"/>
      <c r="G234" s="163"/>
      <c r="M234" s="159" t="s">
        <v>249</v>
      </c>
      <c r="O234" s="150"/>
    </row>
    <row r="235" spans="1:104" x14ac:dyDescent="0.25">
      <c r="A235" s="158"/>
      <c r="B235" s="160"/>
      <c r="C235" s="205" t="s">
        <v>175</v>
      </c>
      <c r="D235" s="206"/>
      <c r="E235" s="161">
        <v>0</v>
      </c>
      <c r="F235" s="162"/>
      <c r="G235" s="163"/>
      <c r="M235" s="159" t="s">
        <v>175</v>
      </c>
      <c r="O235" s="150"/>
    </row>
    <row r="236" spans="1:104" x14ac:dyDescent="0.25">
      <c r="A236" s="158"/>
      <c r="B236" s="160"/>
      <c r="C236" s="205" t="s">
        <v>178</v>
      </c>
      <c r="D236" s="206"/>
      <c r="E236" s="161">
        <v>0.54300000000000004</v>
      </c>
      <c r="F236" s="162"/>
      <c r="G236" s="163"/>
      <c r="M236" s="159" t="s">
        <v>178</v>
      </c>
      <c r="O236" s="150"/>
    </row>
    <row r="237" spans="1:104" x14ac:dyDescent="0.25">
      <c r="A237" s="151">
        <v>34</v>
      </c>
      <c r="B237" s="152" t="s">
        <v>250</v>
      </c>
      <c r="C237" s="153" t="s">
        <v>251</v>
      </c>
      <c r="D237" s="154" t="s">
        <v>86</v>
      </c>
      <c r="E237" s="155">
        <v>1</v>
      </c>
      <c r="F237" s="155"/>
      <c r="G237" s="156">
        <f>E237*F237</f>
        <v>0</v>
      </c>
      <c r="O237" s="150">
        <v>2</v>
      </c>
      <c r="AA237" s="131">
        <v>1</v>
      </c>
      <c r="AB237" s="131">
        <v>1</v>
      </c>
      <c r="AC237" s="131">
        <v>1</v>
      </c>
      <c r="AZ237" s="131">
        <v>1</v>
      </c>
      <c r="BA237" s="131">
        <f>IF(AZ237=1,G237,0)</f>
        <v>0</v>
      </c>
      <c r="BB237" s="131">
        <f>IF(AZ237=2,G237,0)</f>
        <v>0</v>
      </c>
      <c r="BC237" s="131">
        <f>IF(AZ237=3,G237,0)</f>
        <v>0</v>
      </c>
      <c r="BD237" s="131">
        <f>IF(AZ237=4,G237,0)</f>
        <v>0</v>
      </c>
      <c r="BE237" s="131">
        <f>IF(AZ237=5,G237,0)</f>
        <v>0</v>
      </c>
      <c r="CA237" s="157">
        <v>1</v>
      </c>
      <c r="CB237" s="157">
        <v>1</v>
      </c>
      <c r="CZ237" s="131">
        <v>0</v>
      </c>
    </row>
    <row r="238" spans="1:104" x14ac:dyDescent="0.25">
      <c r="A238" s="158"/>
      <c r="B238" s="160"/>
      <c r="C238" s="205" t="s">
        <v>101</v>
      </c>
      <c r="D238" s="206"/>
      <c r="E238" s="161">
        <v>0</v>
      </c>
      <c r="F238" s="162"/>
      <c r="G238" s="163"/>
      <c r="M238" s="159" t="s">
        <v>101</v>
      </c>
      <c r="O238" s="150"/>
    </row>
    <row r="239" spans="1:104" x14ac:dyDescent="0.25">
      <c r="A239" s="158"/>
      <c r="B239" s="160"/>
      <c r="C239" s="205" t="s">
        <v>88</v>
      </c>
      <c r="D239" s="206"/>
      <c r="E239" s="161">
        <v>0</v>
      </c>
      <c r="F239" s="162"/>
      <c r="G239" s="163"/>
      <c r="M239" s="159" t="s">
        <v>88</v>
      </c>
      <c r="O239" s="150"/>
    </row>
    <row r="240" spans="1:104" ht="21" x14ac:dyDescent="0.25">
      <c r="A240" s="158"/>
      <c r="B240" s="160"/>
      <c r="C240" s="205" t="s">
        <v>102</v>
      </c>
      <c r="D240" s="206"/>
      <c r="E240" s="161">
        <v>0</v>
      </c>
      <c r="F240" s="162"/>
      <c r="G240" s="163"/>
      <c r="M240" s="159" t="s">
        <v>102</v>
      </c>
      <c r="O240" s="150"/>
    </row>
    <row r="241" spans="1:104" x14ac:dyDescent="0.25">
      <c r="A241" s="158"/>
      <c r="B241" s="160"/>
      <c r="C241" s="205" t="s">
        <v>252</v>
      </c>
      <c r="D241" s="206"/>
      <c r="E241" s="161">
        <v>1</v>
      </c>
      <c r="F241" s="162"/>
      <c r="G241" s="163"/>
      <c r="M241" s="159" t="s">
        <v>252</v>
      </c>
      <c r="O241" s="150"/>
    </row>
    <row r="242" spans="1:104" x14ac:dyDescent="0.25">
      <c r="A242" s="151">
        <v>35</v>
      </c>
      <c r="B242" s="152" t="s">
        <v>253</v>
      </c>
      <c r="C242" s="153" t="s">
        <v>254</v>
      </c>
      <c r="D242" s="154" t="s">
        <v>112</v>
      </c>
      <c r="E242" s="155">
        <v>1.7729999999999999</v>
      </c>
      <c r="F242" s="155"/>
      <c r="G242" s="156">
        <f>E242*F242</f>
        <v>0</v>
      </c>
      <c r="O242" s="150">
        <v>2</v>
      </c>
      <c r="AA242" s="131">
        <v>1</v>
      </c>
      <c r="AB242" s="131">
        <v>1</v>
      </c>
      <c r="AC242" s="131">
        <v>1</v>
      </c>
      <c r="AZ242" s="131">
        <v>1</v>
      </c>
      <c r="BA242" s="131">
        <f>IF(AZ242=1,G242,0)</f>
        <v>0</v>
      </c>
      <c r="BB242" s="131">
        <f>IF(AZ242=2,G242,0)</f>
        <v>0</v>
      </c>
      <c r="BC242" s="131">
        <f>IF(AZ242=3,G242,0)</f>
        <v>0</v>
      </c>
      <c r="BD242" s="131">
        <f>IF(AZ242=4,G242,0)</f>
        <v>0</v>
      </c>
      <c r="BE242" s="131">
        <f>IF(AZ242=5,G242,0)</f>
        <v>0</v>
      </c>
      <c r="CA242" s="157">
        <v>1</v>
      </c>
      <c r="CB242" s="157">
        <v>1</v>
      </c>
      <c r="CZ242" s="131">
        <v>1.17E-3</v>
      </c>
    </row>
    <row r="243" spans="1:104" x14ac:dyDescent="0.25">
      <c r="A243" s="158"/>
      <c r="B243" s="160"/>
      <c r="C243" s="205" t="s">
        <v>101</v>
      </c>
      <c r="D243" s="206"/>
      <c r="E243" s="161">
        <v>0</v>
      </c>
      <c r="F243" s="162"/>
      <c r="G243" s="163"/>
      <c r="M243" s="159" t="s">
        <v>101</v>
      </c>
      <c r="O243" s="150"/>
    </row>
    <row r="244" spans="1:104" x14ac:dyDescent="0.25">
      <c r="A244" s="158"/>
      <c r="B244" s="160"/>
      <c r="C244" s="205" t="s">
        <v>88</v>
      </c>
      <c r="D244" s="206"/>
      <c r="E244" s="161">
        <v>0</v>
      </c>
      <c r="F244" s="162"/>
      <c r="G244" s="163"/>
      <c r="M244" s="159" t="s">
        <v>88</v>
      </c>
      <c r="O244" s="150"/>
    </row>
    <row r="245" spans="1:104" ht="21" x14ac:dyDescent="0.25">
      <c r="A245" s="158"/>
      <c r="B245" s="160"/>
      <c r="C245" s="205" t="s">
        <v>102</v>
      </c>
      <c r="D245" s="206"/>
      <c r="E245" s="161">
        <v>0</v>
      </c>
      <c r="F245" s="162"/>
      <c r="G245" s="163"/>
      <c r="M245" s="159" t="s">
        <v>102</v>
      </c>
      <c r="O245" s="150"/>
    </row>
    <row r="246" spans="1:104" x14ac:dyDescent="0.25">
      <c r="A246" s="158"/>
      <c r="B246" s="160"/>
      <c r="C246" s="205" t="s">
        <v>255</v>
      </c>
      <c r="D246" s="206"/>
      <c r="E246" s="161">
        <v>1.7729999999999999</v>
      </c>
      <c r="F246" s="162"/>
      <c r="G246" s="163"/>
      <c r="M246" s="159" t="s">
        <v>255</v>
      </c>
      <c r="O246" s="150"/>
    </row>
    <row r="247" spans="1:104" x14ac:dyDescent="0.25">
      <c r="A247" s="151">
        <v>36</v>
      </c>
      <c r="B247" s="152" t="s">
        <v>256</v>
      </c>
      <c r="C247" s="153" t="s">
        <v>257</v>
      </c>
      <c r="D247" s="154" t="s">
        <v>258</v>
      </c>
      <c r="E247" s="155">
        <v>10</v>
      </c>
      <c r="F247" s="155"/>
      <c r="G247" s="156">
        <f>E247*F247</f>
        <v>0</v>
      </c>
      <c r="O247" s="150">
        <v>2</v>
      </c>
      <c r="AA247" s="131">
        <v>12</v>
      </c>
      <c r="AB247" s="131">
        <v>0</v>
      </c>
      <c r="AC247" s="131">
        <v>20</v>
      </c>
      <c r="AZ247" s="131">
        <v>1</v>
      </c>
      <c r="BA247" s="131">
        <f>IF(AZ247=1,G247,0)</f>
        <v>0</v>
      </c>
      <c r="BB247" s="131">
        <f>IF(AZ247=2,G247,0)</f>
        <v>0</v>
      </c>
      <c r="BC247" s="131">
        <f>IF(AZ247=3,G247,0)</f>
        <v>0</v>
      </c>
      <c r="BD247" s="131">
        <f>IF(AZ247=4,G247,0)</f>
        <v>0</v>
      </c>
      <c r="BE247" s="131">
        <f>IF(AZ247=5,G247,0)</f>
        <v>0</v>
      </c>
      <c r="CA247" s="157">
        <v>12</v>
      </c>
      <c r="CB247" s="157">
        <v>0</v>
      </c>
      <c r="CZ247" s="131">
        <v>0</v>
      </c>
    </row>
    <row r="248" spans="1:104" x14ac:dyDescent="0.25">
      <c r="A248" s="158"/>
      <c r="B248" s="160"/>
      <c r="C248" s="205" t="s">
        <v>101</v>
      </c>
      <c r="D248" s="206"/>
      <c r="E248" s="161">
        <v>0</v>
      </c>
      <c r="F248" s="162"/>
      <c r="G248" s="163"/>
      <c r="M248" s="159" t="s">
        <v>101</v>
      </c>
      <c r="O248" s="150"/>
    </row>
    <row r="249" spans="1:104" x14ac:dyDescent="0.25">
      <c r="A249" s="158"/>
      <c r="B249" s="160"/>
      <c r="C249" s="205" t="s">
        <v>88</v>
      </c>
      <c r="D249" s="206"/>
      <c r="E249" s="161">
        <v>0</v>
      </c>
      <c r="F249" s="162"/>
      <c r="G249" s="163"/>
      <c r="M249" s="159" t="s">
        <v>88</v>
      </c>
      <c r="O249" s="150"/>
    </row>
    <row r="250" spans="1:104" x14ac:dyDescent="0.25">
      <c r="A250" s="158"/>
      <c r="B250" s="160"/>
      <c r="C250" s="205" t="s">
        <v>259</v>
      </c>
      <c r="D250" s="206"/>
      <c r="E250" s="161">
        <v>10</v>
      </c>
      <c r="F250" s="162"/>
      <c r="G250" s="163"/>
      <c r="M250" s="159" t="s">
        <v>259</v>
      </c>
      <c r="O250" s="150"/>
    </row>
    <row r="251" spans="1:104" x14ac:dyDescent="0.25">
      <c r="A251" s="164"/>
      <c r="B251" s="165" t="s">
        <v>77</v>
      </c>
      <c r="C251" s="166" t="str">
        <f>CONCATENATE(B227," ",C227)</f>
        <v>96 Bourání konstrukcí</v>
      </c>
      <c r="D251" s="167"/>
      <c r="E251" s="168"/>
      <c r="F251" s="169"/>
      <c r="G251" s="170">
        <f>SUM(G227:G250)</f>
        <v>0</v>
      </c>
      <c r="O251" s="150">
        <v>4</v>
      </c>
      <c r="BA251" s="171">
        <f>SUM(BA227:BA250)</f>
        <v>0</v>
      </c>
      <c r="BB251" s="171">
        <f>SUM(BB227:BB250)</f>
        <v>0</v>
      </c>
      <c r="BC251" s="171">
        <f>SUM(BC227:BC250)</f>
        <v>0</v>
      </c>
      <c r="BD251" s="171">
        <f>SUM(BD227:BD250)</f>
        <v>0</v>
      </c>
      <c r="BE251" s="171">
        <f>SUM(BE227:BE250)</f>
        <v>0</v>
      </c>
    </row>
    <row r="252" spans="1:104" x14ac:dyDescent="0.25">
      <c r="A252" s="144" t="s">
        <v>74</v>
      </c>
      <c r="B252" s="145" t="s">
        <v>260</v>
      </c>
      <c r="C252" s="146" t="s">
        <v>261</v>
      </c>
      <c r="D252" s="147"/>
      <c r="E252" s="148"/>
      <c r="F252" s="148"/>
      <c r="G252" s="149"/>
      <c r="O252" s="150">
        <v>1</v>
      </c>
    </row>
    <row r="253" spans="1:104" x14ac:dyDescent="0.25">
      <c r="A253" s="151">
        <v>37</v>
      </c>
      <c r="B253" s="152" t="s">
        <v>262</v>
      </c>
      <c r="C253" s="153" t="s">
        <v>263</v>
      </c>
      <c r="D253" s="154" t="s">
        <v>264</v>
      </c>
      <c r="E253" s="155">
        <v>9.6199999999999992</v>
      </c>
      <c r="F253" s="155"/>
      <c r="G253" s="156">
        <f>E253*F253</f>
        <v>0</v>
      </c>
      <c r="O253" s="150">
        <v>2</v>
      </c>
      <c r="AA253" s="131">
        <v>1</v>
      </c>
      <c r="AB253" s="131">
        <v>1</v>
      </c>
      <c r="AC253" s="131">
        <v>1</v>
      </c>
      <c r="AZ253" s="131">
        <v>1</v>
      </c>
      <c r="BA253" s="131">
        <f>IF(AZ253=1,G253,0)</f>
        <v>0</v>
      </c>
      <c r="BB253" s="131">
        <f>IF(AZ253=2,G253,0)</f>
        <v>0</v>
      </c>
      <c r="BC253" s="131">
        <f>IF(AZ253=3,G253,0)</f>
        <v>0</v>
      </c>
      <c r="BD253" s="131">
        <f>IF(AZ253=4,G253,0)</f>
        <v>0</v>
      </c>
      <c r="BE253" s="131">
        <f>IF(AZ253=5,G253,0)</f>
        <v>0</v>
      </c>
      <c r="CA253" s="157">
        <v>1</v>
      </c>
      <c r="CB253" s="157">
        <v>1</v>
      </c>
      <c r="CZ253" s="131">
        <v>0</v>
      </c>
    </row>
    <row r="254" spans="1:104" x14ac:dyDescent="0.25">
      <c r="A254" s="158"/>
      <c r="B254" s="160"/>
      <c r="C254" s="205" t="s">
        <v>94</v>
      </c>
      <c r="D254" s="206"/>
      <c r="E254" s="161">
        <v>0</v>
      </c>
      <c r="F254" s="162"/>
      <c r="G254" s="163"/>
      <c r="M254" s="159" t="s">
        <v>94</v>
      </c>
      <c r="O254" s="150"/>
    </row>
    <row r="255" spans="1:104" x14ac:dyDescent="0.25">
      <c r="A255" s="158"/>
      <c r="B255" s="160"/>
      <c r="C255" s="205" t="s">
        <v>175</v>
      </c>
      <c r="D255" s="206"/>
      <c r="E255" s="161">
        <v>0</v>
      </c>
      <c r="F255" s="162"/>
      <c r="G255" s="163"/>
      <c r="M255" s="159" t="s">
        <v>175</v>
      </c>
      <c r="O255" s="150"/>
    </row>
    <row r="256" spans="1:104" x14ac:dyDescent="0.25">
      <c r="A256" s="158"/>
      <c r="B256" s="160"/>
      <c r="C256" s="205" t="s">
        <v>265</v>
      </c>
      <c r="D256" s="206"/>
      <c r="E256" s="161">
        <v>3.4</v>
      </c>
      <c r="F256" s="162"/>
      <c r="G256" s="163"/>
      <c r="M256" s="159" t="s">
        <v>265</v>
      </c>
      <c r="O256" s="150"/>
    </row>
    <row r="257" spans="1:104" x14ac:dyDescent="0.25">
      <c r="A257" s="158"/>
      <c r="B257" s="160"/>
      <c r="C257" s="205" t="s">
        <v>88</v>
      </c>
      <c r="D257" s="206"/>
      <c r="E257" s="161">
        <v>0</v>
      </c>
      <c r="F257" s="162"/>
      <c r="G257" s="163"/>
      <c r="M257" s="159" t="s">
        <v>88</v>
      </c>
      <c r="O257" s="150"/>
    </row>
    <row r="258" spans="1:104" x14ac:dyDescent="0.25">
      <c r="A258" s="158"/>
      <c r="B258" s="160"/>
      <c r="C258" s="205" t="s">
        <v>266</v>
      </c>
      <c r="D258" s="206"/>
      <c r="E258" s="161">
        <v>0</v>
      </c>
      <c r="F258" s="162"/>
      <c r="G258" s="163"/>
      <c r="M258" s="159" t="s">
        <v>266</v>
      </c>
      <c r="O258" s="150"/>
    </row>
    <row r="259" spans="1:104" x14ac:dyDescent="0.25">
      <c r="A259" s="158"/>
      <c r="B259" s="160"/>
      <c r="C259" s="205" t="s">
        <v>267</v>
      </c>
      <c r="D259" s="206"/>
      <c r="E259" s="161">
        <v>0</v>
      </c>
      <c r="F259" s="162"/>
      <c r="G259" s="163"/>
      <c r="M259" s="159" t="s">
        <v>267</v>
      </c>
      <c r="O259" s="150"/>
    </row>
    <row r="260" spans="1:104" x14ac:dyDescent="0.25">
      <c r="A260" s="158"/>
      <c r="B260" s="160"/>
      <c r="C260" s="205" t="s">
        <v>175</v>
      </c>
      <c r="D260" s="206"/>
      <c r="E260" s="161">
        <v>0</v>
      </c>
      <c r="F260" s="162"/>
      <c r="G260" s="163"/>
      <c r="M260" s="159" t="s">
        <v>175</v>
      </c>
      <c r="O260" s="150"/>
    </row>
    <row r="261" spans="1:104" x14ac:dyDescent="0.25">
      <c r="A261" s="158"/>
      <c r="B261" s="160"/>
      <c r="C261" s="205" t="s">
        <v>268</v>
      </c>
      <c r="D261" s="206"/>
      <c r="E261" s="161">
        <v>6.22</v>
      </c>
      <c r="F261" s="162"/>
      <c r="G261" s="163"/>
      <c r="M261" s="159" t="s">
        <v>268</v>
      </c>
      <c r="O261" s="150"/>
    </row>
    <row r="262" spans="1:104" x14ac:dyDescent="0.25">
      <c r="A262" s="151">
        <v>38</v>
      </c>
      <c r="B262" s="152" t="s">
        <v>269</v>
      </c>
      <c r="C262" s="153" t="s">
        <v>270</v>
      </c>
      <c r="D262" s="154" t="s">
        <v>112</v>
      </c>
      <c r="E262" s="155">
        <v>1.6</v>
      </c>
      <c r="F262" s="155"/>
      <c r="G262" s="156">
        <f>E262*F262</f>
        <v>0</v>
      </c>
      <c r="O262" s="150">
        <v>2</v>
      </c>
      <c r="AA262" s="131">
        <v>1</v>
      </c>
      <c r="AB262" s="131">
        <v>1</v>
      </c>
      <c r="AC262" s="131">
        <v>1</v>
      </c>
      <c r="AZ262" s="131">
        <v>1</v>
      </c>
      <c r="BA262" s="131">
        <f>IF(AZ262=1,G262,0)</f>
        <v>0</v>
      </c>
      <c r="BB262" s="131">
        <f>IF(AZ262=2,G262,0)</f>
        <v>0</v>
      </c>
      <c r="BC262" s="131">
        <f>IF(AZ262=3,G262,0)</f>
        <v>0</v>
      </c>
      <c r="BD262" s="131">
        <f>IF(AZ262=4,G262,0)</f>
        <v>0</v>
      </c>
      <c r="BE262" s="131">
        <f>IF(AZ262=5,G262,0)</f>
        <v>0</v>
      </c>
      <c r="CA262" s="157">
        <v>1</v>
      </c>
      <c r="CB262" s="157">
        <v>1</v>
      </c>
      <c r="CZ262" s="131">
        <v>5.4000000000000001E-4</v>
      </c>
    </row>
    <row r="263" spans="1:104" x14ac:dyDescent="0.25">
      <c r="A263" s="158"/>
      <c r="B263" s="160"/>
      <c r="C263" s="205" t="s">
        <v>101</v>
      </c>
      <c r="D263" s="206"/>
      <c r="E263" s="161">
        <v>0</v>
      </c>
      <c r="F263" s="162"/>
      <c r="G263" s="163"/>
      <c r="M263" s="159" t="s">
        <v>101</v>
      </c>
      <c r="O263" s="150"/>
    </row>
    <row r="264" spans="1:104" x14ac:dyDescent="0.25">
      <c r="A264" s="158"/>
      <c r="B264" s="160"/>
      <c r="C264" s="205" t="s">
        <v>88</v>
      </c>
      <c r="D264" s="206"/>
      <c r="E264" s="161">
        <v>0</v>
      </c>
      <c r="F264" s="162"/>
      <c r="G264" s="163"/>
      <c r="M264" s="159" t="s">
        <v>88</v>
      </c>
      <c r="O264" s="150"/>
    </row>
    <row r="265" spans="1:104" ht="21" x14ac:dyDescent="0.25">
      <c r="A265" s="158"/>
      <c r="B265" s="160"/>
      <c r="C265" s="205" t="s">
        <v>271</v>
      </c>
      <c r="D265" s="206"/>
      <c r="E265" s="161">
        <v>1.6</v>
      </c>
      <c r="F265" s="162"/>
      <c r="G265" s="163"/>
      <c r="M265" s="159" t="s">
        <v>271</v>
      </c>
      <c r="O265" s="150"/>
    </row>
    <row r="266" spans="1:104" x14ac:dyDescent="0.25">
      <c r="A266" s="151">
        <v>39</v>
      </c>
      <c r="B266" s="152" t="s">
        <v>272</v>
      </c>
      <c r="C266" s="153" t="s">
        <v>273</v>
      </c>
      <c r="D266" s="154" t="s">
        <v>106</v>
      </c>
      <c r="E266" s="155">
        <v>0.1215</v>
      </c>
      <c r="F266" s="155"/>
      <c r="G266" s="156">
        <f>E266*F266</f>
        <v>0</v>
      </c>
      <c r="O266" s="150">
        <v>2</v>
      </c>
      <c r="AA266" s="131">
        <v>1</v>
      </c>
      <c r="AB266" s="131">
        <v>1</v>
      </c>
      <c r="AC266" s="131">
        <v>1</v>
      </c>
      <c r="AZ266" s="131">
        <v>1</v>
      </c>
      <c r="BA266" s="131">
        <f>IF(AZ266=1,G266,0)</f>
        <v>0</v>
      </c>
      <c r="BB266" s="131">
        <f>IF(AZ266=2,G266,0)</f>
        <v>0</v>
      </c>
      <c r="BC266" s="131">
        <f>IF(AZ266=3,G266,0)</f>
        <v>0</v>
      </c>
      <c r="BD266" s="131">
        <f>IF(AZ266=4,G266,0)</f>
        <v>0</v>
      </c>
      <c r="BE266" s="131">
        <f>IF(AZ266=5,G266,0)</f>
        <v>0</v>
      </c>
      <c r="CA266" s="157">
        <v>1</v>
      </c>
      <c r="CB266" s="157">
        <v>1</v>
      </c>
      <c r="CZ266" s="131">
        <v>1.82E-3</v>
      </c>
    </row>
    <row r="267" spans="1:104" x14ac:dyDescent="0.25">
      <c r="A267" s="158"/>
      <c r="B267" s="160"/>
      <c r="C267" s="205" t="s">
        <v>101</v>
      </c>
      <c r="D267" s="206"/>
      <c r="E267" s="161">
        <v>0</v>
      </c>
      <c r="F267" s="162"/>
      <c r="G267" s="163"/>
      <c r="M267" s="159" t="s">
        <v>101</v>
      </c>
      <c r="O267" s="150"/>
    </row>
    <row r="268" spans="1:104" x14ac:dyDescent="0.25">
      <c r="A268" s="158"/>
      <c r="B268" s="160"/>
      <c r="C268" s="205" t="s">
        <v>175</v>
      </c>
      <c r="D268" s="206"/>
      <c r="E268" s="161">
        <v>0</v>
      </c>
      <c r="F268" s="162"/>
      <c r="G268" s="163"/>
      <c r="M268" s="159" t="s">
        <v>175</v>
      </c>
      <c r="O268" s="150"/>
    </row>
    <row r="269" spans="1:104" x14ac:dyDescent="0.25">
      <c r="A269" s="158"/>
      <c r="B269" s="160"/>
      <c r="C269" s="205" t="s">
        <v>274</v>
      </c>
      <c r="D269" s="206"/>
      <c r="E269" s="161">
        <v>0.1215</v>
      </c>
      <c r="F269" s="162"/>
      <c r="G269" s="163"/>
      <c r="M269" s="159" t="s">
        <v>274</v>
      </c>
      <c r="O269" s="150"/>
    </row>
    <row r="270" spans="1:104" x14ac:dyDescent="0.25">
      <c r="A270" s="151">
        <v>40</v>
      </c>
      <c r="B270" s="152" t="s">
        <v>275</v>
      </c>
      <c r="C270" s="153" t="s">
        <v>276</v>
      </c>
      <c r="D270" s="154" t="s">
        <v>106</v>
      </c>
      <c r="E270" s="155">
        <v>0.1636</v>
      </c>
      <c r="F270" s="155"/>
      <c r="G270" s="156">
        <f>E270*F270</f>
        <v>0</v>
      </c>
      <c r="O270" s="150">
        <v>2</v>
      </c>
      <c r="AA270" s="131">
        <v>1</v>
      </c>
      <c r="AB270" s="131">
        <v>1</v>
      </c>
      <c r="AC270" s="131">
        <v>1</v>
      </c>
      <c r="AZ270" s="131">
        <v>1</v>
      </c>
      <c r="BA270" s="131">
        <f>IF(AZ270=1,G270,0)</f>
        <v>0</v>
      </c>
      <c r="BB270" s="131">
        <f>IF(AZ270=2,G270,0)</f>
        <v>0</v>
      </c>
      <c r="BC270" s="131">
        <f>IF(AZ270=3,G270,0)</f>
        <v>0</v>
      </c>
      <c r="BD270" s="131">
        <f>IF(AZ270=4,G270,0)</f>
        <v>0</v>
      </c>
      <c r="BE270" s="131">
        <f>IF(AZ270=5,G270,0)</f>
        <v>0</v>
      </c>
      <c r="CA270" s="157">
        <v>1</v>
      </c>
      <c r="CB270" s="157">
        <v>1</v>
      </c>
      <c r="CZ270" s="131">
        <v>1.82E-3</v>
      </c>
    </row>
    <row r="271" spans="1:104" x14ac:dyDescent="0.25">
      <c r="A271" s="158"/>
      <c r="B271" s="160"/>
      <c r="C271" s="205" t="s">
        <v>94</v>
      </c>
      <c r="D271" s="206"/>
      <c r="E271" s="161">
        <v>0</v>
      </c>
      <c r="F271" s="162"/>
      <c r="G271" s="163"/>
      <c r="M271" s="159" t="s">
        <v>94</v>
      </c>
      <c r="O271" s="150"/>
    </row>
    <row r="272" spans="1:104" x14ac:dyDescent="0.25">
      <c r="A272" s="158"/>
      <c r="B272" s="160"/>
      <c r="C272" s="205" t="s">
        <v>175</v>
      </c>
      <c r="D272" s="206"/>
      <c r="E272" s="161">
        <v>0</v>
      </c>
      <c r="F272" s="162"/>
      <c r="G272" s="163"/>
      <c r="M272" s="159" t="s">
        <v>175</v>
      </c>
      <c r="O272" s="150"/>
    </row>
    <row r="273" spans="1:104" x14ac:dyDescent="0.25">
      <c r="A273" s="158"/>
      <c r="B273" s="160"/>
      <c r="C273" s="205" t="s">
        <v>277</v>
      </c>
      <c r="D273" s="206"/>
      <c r="E273" s="161">
        <v>0.1636</v>
      </c>
      <c r="F273" s="162"/>
      <c r="G273" s="163"/>
      <c r="M273" s="159" t="s">
        <v>277</v>
      </c>
      <c r="O273" s="150"/>
    </row>
    <row r="274" spans="1:104" x14ac:dyDescent="0.25">
      <c r="A274" s="151">
        <v>41</v>
      </c>
      <c r="B274" s="152" t="s">
        <v>278</v>
      </c>
      <c r="C274" s="153" t="s">
        <v>279</v>
      </c>
      <c r="D274" s="154" t="s">
        <v>106</v>
      </c>
      <c r="E274" s="155">
        <v>0.2898</v>
      </c>
      <c r="F274" s="155"/>
      <c r="G274" s="156">
        <f>E274*F274</f>
        <v>0</v>
      </c>
      <c r="O274" s="150">
        <v>2</v>
      </c>
      <c r="AA274" s="131">
        <v>1</v>
      </c>
      <c r="AB274" s="131">
        <v>1</v>
      </c>
      <c r="AC274" s="131">
        <v>1</v>
      </c>
      <c r="AZ274" s="131">
        <v>1</v>
      </c>
      <c r="BA274" s="131">
        <f>IF(AZ274=1,G274,0)</f>
        <v>0</v>
      </c>
      <c r="BB274" s="131">
        <f>IF(AZ274=2,G274,0)</f>
        <v>0</v>
      </c>
      <c r="BC274" s="131">
        <f>IF(AZ274=3,G274,0)</f>
        <v>0</v>
      </c>
      <c r="BD274" s="131">
        <f>IF(AZ274=4,G274,0)</f>
        <v>0</v>
      </c>
      <c r="BE274" s="131">
        <f>IF(AZ274=5,G274,0)</f>
        <v>0</v>
      </c>
      <c r="CA274" s="157">
        <v>1</v>
      </c>
      <c r="CB274" s="157">
        <v>1</v>
      </c>
      <c r="CZ274" s="131">
        <v>1.82E-3</v>
      </c>
    </row>
    <row r="275" spans="1:104" x14ac:dyDescent="0.25">
      <c r="A275" s="158"/>
      <c r="B275" s="160"/>
      <c r="C275" s="205" t="s">
        <v>94</v>
      </c>
      <c r="D275" s="206"/>
      <c r="E275" s="161">
        <v>0</v>
      </c>
      <c r="F275" s="162"/>
      <c r="G275" s="163"/>
      <c r="M275" s="159" t="s">
        <v>94</v>
      </c>
      <c r="O275" s="150"/>
    </row>
    <row r="276" spans="1:104" x14ac:dyDescent="0.25">
      <c r="A276" s="158"/>
      <c r="B276" s="160"/>
      <c r="C276" s="205" t="s">
        <v>88</v>
      </c>
      <c r="D276" s="206"/>
      <c r="E276" s="161">
        <v>0</v>
      </c>
      <c r="F276" s="162"/>
      <c r="G276" s="163"/>
      <c r="M276" s="159" t="s">
        <v>88</v>
      </c>
      <c r="O276" s="150"/>
    </row>
    <row r="277" spans="1:104" x14ac:dyDescent="0.25">
      <c r="A277" s="158"/>
      <c r="B277" s="160"/>
      <c r="C277" s="205" t="s">
        <v>266</v>
      </c>
      <c r="D277" s="206"/>
      <c r="E277" s="161">
        <v>0</v>
      </c>
      <c r="F277" s="162"/>
      <c r="G277" s="163"/>
      <c r="M277" s="159" t="s">
        <v>266</v>
      </c>
      <c r="O277" s="150"/>
    </row>
    <row r="278" spans="1:104" x14ac:dyDescent="0.25">
      <c r="A278" s="158"/>
      <c r="B278" s="160"/>
      <c r="C278" s="205" t="s">
        <v>267</v>
      </c>
      <c r="D278" s="206"/>
      <c r="E278" s="161">
        <v>0</v>
      </c>
      <c r="F278" s="162"/>
      <c r="G278" s="163"/>
      <c r="M278" s="159" t="s">
        <v>267</v>
      </c>
      <c r="O278" s="150"/>
    </row>
    <row r="279" spans="1:104" x14ac:dyDescent="0.25">
      <c r="A279" s="158"/>
      <c r="B279" s="160"/>
      <c r="C279" s="205" t="s">
        <v>175</v>
      </c>
      <c r="D279" s="206"/>
      <c r="E279" s="161">
        <v>0</v>
      </c>
      <c r="F279" s="162"/>
      <c r="G279" s="163"/>
      <c r="M279" s="159" t="s">
        <v>175</v>
      </c>
      <c r="O279" s="150"/>
    </row>
    <row r="280" spans="1:104" x14ac:dyDescent="0.25">
      <c r="A280" s="158"/>
      <c r="B280" s="160"/>
      <c r="C280" s="205" t="s">
        <v>280</v>
      </c>
      <c r="D280" s="206"/>
      <c r="E280" s="161">
        <v>0.2898</v>
      </c>
      <c r="F280" s="162"/>
      <c r="G280" s="163"/>
      <c r="M280" s="159" t="s">
        <v>280</v>
      </c>
      <c r="O280" s="150"/>
    </row>
    <row r="281" spans="1:104" x14ac:dyDescent="0.25">
      <c r="A281" s="151">
        <v>42</v>
      </c>
      <c r="B281" s="152" t="s">
        <v>281</v>
      </c>
      <c r="C281" s="153" t="s">
        <v>282</v>
      </c>
      <c r="D281" s="154" t="s">
        <v>86</v>
      </c>
      <c r="E281" s="155">
        <v>4</v>
      </c>
      <c r="F281" s="155"/>
      <c r="G281" s="156">
        <f>E281*F281</f>
        <v>0</v>
      </c>
      <c r="O281" s="150">
        <v>2</v>
      </c>
      <c r="AA281" s="131">
        <v>1</v>
      </c>
      <c r="AB281" s="131">
        <v>1</v>
      </c>
      <c r="AC281" s="131">
        <v>1</v>
      </c>
      <c r="AZ281" s="131">
        <v>1</v>
      </c>
      <c r="BA281" s="131">
        <f>IF(AZ281=1,G281,0)</f>
        <v>0</v>
      </c>
      <c r="BB281" s="131">
        <f>IF(AZ281=2,G281,0)</f>
        <v>0</v>
      </c>
      <c r="BC281" s="131">
        <f>IF(AZ281=3,G281,0)</f>
        <v>0</v>
      </c>
      <c r="BD281" s="131">
        <f>IF(AZ281=4,G281,0)</f>
        <v>0</v>
      </c>
      <c r="BE281" s="131">
        <f>IF(AZ281=5,G281,0)</f>
        <v>0</v>
      </c>
      <c r="CA281" s="157">
        <v>1</v>
      </c>
      <c r="CB281" s="157">
        <v>1</v>
      </c>
      <c r="CZ281" s="131">
        <v>0</v>
      </c>
    </row>
    <row r="282" spans="1:104" x14ac:dyDescent="0.25">
      <c r="A282" s="158"/>
      <c r="B282" s="160"/>
      <c r="C282" s="205" t="s">
        <v>94</v>
      </c>
      <c r="D282" s="206"/>
      <c r="E282" s="161">
        <v>0</v>
      </c>
      <c r="F282" s="162"/>
      <c r="G282" s="163"/>
      <c r="M282" s="159" t="s">
        <v>94</v>
      </c>
      <c r="O282" s="150"/>
    </row>
    <row r="283" spans="1:104" x14ac:dyDescent="0.25">
      <c r="A283" s="158"/>
      <c r="B283" s="160"/>
      <c r="C283" s="205" t="s">
        <v>175</v>
      </c>
      <c r="D283" s="206"/>
      <c r="E283" s="161">
        <v>0</v>
      </c>
      <c r="F283" s="162"/>
      <c r="G283" s="163"/>
      <c r="M283" s="159" t="s">
        <v>175</v>
      </c>
      <c r="O283" s="150"/>
    </row>
    <row r="284" spans="1:104" x14ac:dyDescent="0.25">
      <c r="A284" s="158"/>
      <c r="B284" s="160"/>
      <c r="C284" s="205" t="s">
        <v>283</v>
      </c>
      <c r="D284" s="206"/>
      <c r="E284" s="161">
        <v>4</v>
      </c>
      <c r="F284" s="162"/>
      <c r="G284" s="163"/>
      <c r="M284" s="159" t="s">
        <v>283</v>
      </c>
      <c r="O284" s="150"/>
    </row>
    <row r="285" spans="1:104" x14ac:dyDescent="0.25">
      <c r="A285" s="151">
        <v>43</v>
      </c>
      <c r="B285" s="152" t="s">
        <v>284</v>
      </c>
      <c r="C285" s="153" t="s">
        <v>285</v>
      </c>
      <c r="D285" s="154" t="s">
        <v>264</v>
      </c>
      <c r="E285" s="155">
        <v>2.4</v>
      </c>
      <c r="F285" s="155"/>
      <c r="G285" s="156">
        <f>E285*F285</f>
        <v>0</v>
      </c>
      <c r="O285" s="150">
        <v>2</v>
      </c>
      <c r="AA285" s="131">
        <v>1</v>
      </c>
      <c r="AB285" s="131">
        <v>1</v>
      </c>
      <c r="AC285" s="131">
        <v>1</v>
      </c>
      <c r="AZ285" s="131">
        <v>1</v>
      </c>
      <c r="BA285" s="131">
        <f>IF(AZ285=1,G285,0)</f>
        <v>0</v>
      </c>
      <c r="BB285" s="131">
        <f>IF(AZ285=2,G285,0)</f>
        <v>0</v>
      </c>
      <c r="BC285" s="131">
        <f>IF(AZ285=3,G285,0)</f>
        <v>0</v>
      </c>
      <c r="BD285" s="131">
        <f>IF(AZ285=4,G285,0)</f>
        <v>0</v>
      </c>
      <c r="BE285" s="131">
        <f>IF(AZ285=5,G285,0)</f>
        <v>0</v>
      </c>
      <c r="CA285" s="157">
        <v>1</v>
      </c>
      <c r="CB285" s="157">
        <v>1</v>
      </c>
      <c r="CZ285" s="131">
        <v>0</v>
      </c>
    </row>
    <row r="286" spans="1:104" x14ac:dyDescent="0.25">
      <c r="A286" s="158"/>
      <c r="B286" s="160"/>
      <c r="C286" s="205" t="s">
        <v>101</v>
      </c>
      <c r="D286" s="206"/>
      <c r="E286" s="161">
        <v>0</v>
      </c>
      <c r="F286" s="162"/>
      <c r="G286" s="163"/>
      <c r="M286" s="159" t="s">
        <v>101</v>
      </c>
      <c r="O286" s="150"/>
    </row>
    <row r="287" spans="1:104" x14ac:dyDescent="0.25">
      <c r="A287" s="158"/>
      <c r="B287" s="160"/>
      <c r="C287" s="205" t="s">
        <v>88</v>
      </c>
      <c r="D287" s="206"/>
      <c r="E287" s="161">
        <v>0</v>
      </c>
      <c r="F287" s="162"/>
      <c r="G287" s="163"/>
      <c r="M287" s="159" t="s">
        <v>88</v>
      </c>
      <c r="O287" s="150"/>
    </row>
    <row r="288" spans="1:104" ht="21" x14ac:dyDescent="0.25">
      <c r="A288" s="158"/>
      <c r="B288" s="160"/>
      <c r="C288" s="205" t="s">
        <v>102</v>
      </c>
      <c r="D288" s="206"/>
      <c r="E288" s="161">
        <v>0</v>
      </c>
      <c r="F288" s="162"/>
      <c r="G288" s="163"/>
      <c r="M288" s="159" t="s">
        <v>102</v>
      </c>
      <c r="O288" s="150"/>
    </row>
    <row r="289" spans="1:104" x14ac:dyDescent="0.25">
      <c r="A289" s="158"/>
      <c r="B289" s="160"/>
      <c r="C289" s="205" t="s">
        <v>286</v>
      </c>
      <c r="D289" s="206"/>
      <c r="E289" s="161">
        <v>2.4</v>
      </c>
      <c r="F289" s="162"/>
      <c r="G289" s="163"/>
      <c r="M289" s="159" t="s">
        <v>286</v>
      </c>
      <c r="O289" s="150"/>
    </row>
    <row r="290" spans="1:104" x14ac:dyDescent="0.25">
      <c r="A290" s="151">
        <v>44</v>
      </c>
      <c r="B290" s="152" t="s">
        <v>287</v>
      </c>
      <c r="C290" s="153" t="s">
        <v>288</v>
      </c>
      <c r="D290" s="154" t="s">
        <v>112</v>
      </c>
      <c r="E290" s="155">
        <v>1.371</v>
      </c>
      <c r="F290" s="155"/>
      <c r="G290" s="156">
        <f>E290*F290</f>
        <v>0</v>
      </c>
      <c r="O290" s="150">
        <v>2</v>
      </c>
      <c r="AA290" s="131">
        <v>1</v>
      </c>
      <c r="AB290" s="131">
        <v>1</v>
      </c>
      <c r="AC290" s="131">
        <v>1</v>
      </c>
      <c r="AZ290" s="131">
        <v>1</v>
      </c>
      <c r="BA290" s="131">
        <f>IF(AZ290=1,G290,0)</f>
        <v>0</v>
      </c>
      <c r="BB290" s="131">
        <f>IF(AZ290=2,G290,0)</f>
        <v>0</v>
      </c>
      <c r="BC290" s="131">
        <f>IF(AZ290=3,G290,0)</f>
        <v>0</v>
      </c>
      <c r="BD290" s="131">
        <f>IF(AZ290=4,G290,0)</f>
        <v>0</v>
      </c>
      <c r="BE290" s="131">
        <f>IF(AZ290=5,G290,0)</f>
        <v>0</v>
      </c>
      <c r="CA290" s="157">
        <v>1</v>
      </c>
      <c r="CB290" s="157">
        <v>1</v>
      </c>
      <c r="CZ290" s="131">
        <v>0</v>
      </c>
    </row>
    <row r="291" spans="1:104" x14ac:dyDescent="0.25">
      <c r="A291" s="158"/>
      <c r="B291" s="160"/>
      <c r="C291" s="205" t="s">
        <v>94</v>
      </c>
      <c r="D291" s="206"/>
      <c r="E291" s="161">
        <v>0</v>
      </c>
      <c r="F291" s="162"/>
      <c r="G291" s="163"/>
      <c r="M291" s="159" t="s">
        <v>94</v>
      </c>
      <c r="O291" s="150"/>
    </row>
    <row r="292" spans="1:104" x14ac:dyDescent="0.25">
      <c r="A292" s="158"/>
      <c r="B292" s="160"/>
      <c r="C292" s="205" t="s">
        <v>175</v>
      </c>
      <c r="D292" s="206"/>
      <c r="E292" s="161">
        <v>0</v>
      </c>
      <c r="F292" s="162"/>
      <c r="G292" s="163"/>
      <c r="M292" s="159" t="s">
        <v>175</v>
      </c>
      <c r="O292" s="150"/>
    </row>
    <row r="293" spans="1:104" x14ac:dyDescent="0.25">
      <c r="A293" s="158"/>
      <c r="B293" s="160"/>
      <c r="C293" s="205" t="s">
        <v>289</v>
      </c>
      <c r="D293" s="206"/>
      <c r="E293" s="161">
        <v>0.96599999999999997</v>
      </c>
      <c r="F293" s="162"/>
      <c r="G293" s="163"/>
      <c r="M293" s="159" t="s">
        <v>289</v>
      </c>
      <c r="O293" s="150"/>
    </row>
    <row r="294" spans="1:104" x14ac:dyDescent="0.25">
      <c r="A294" s="158"/>
      <c r="B294" s="160"/>
      <c r="C294" s="205" t="s">
        <v>101</v>
      </c>
      <c r="D294" s="206"/>
      <c r="E294" s="161">
        <v>0</v>
      </c>
      <c r="F294" s="162"/>
      <c r="G294" s="163"/>
      <c r="M294" s="159" t="s">
        <v>101</v>
      </c>
      <c r="O294" s="150"/>
    </row>
    <row r="295" spans="1:104" x14ac:dyDescent="0.25">
      <c r="A295" s="158"/>
      <c r="B295" s="160"/>
      <c r="C295" s="205" t="s">
        <v>175</v>
      </c>
      <c r="D295" s="206"/>
      <c r="E295" s="161">
        <v>0</v>
      </c>
      <c r="F295" s="162"/>
      <c r="G295" s="163"/>
      <c r="M295" s="159" t="s">
        <v>175</v>
      </c>
      <c r="O295" s="150"/>
    </row>
    <row r="296" spans="1:104" x14ac:dyDescent="0.25">
      <c r="A296" s="158"/>
      <c r="B296" s="160"/>
      <c r="C296" s="205" t="s">
        <v>290</v>
      </c>
      <c r="D296" s="206"/>
      <c r="E296" s="161">
        <v>0.40500000000000003</v>
      </c>
      <c r="F296" s="162"/>
      <c r="G296" s="163"/>
      <c r="M296" s="159" t="s">
        <v>290</v>
      </c>
      <c r="O296" s="150"/>
    </row>
    <row r="297" spans="1:104" ht="20.399999999999999" x14ac:dyDescent="0.25">
      <c r="A297" s="151">
        <v>45</v>
      </c>
      <c r="B297" s="152" t="s">
        <v>291</v>
      </c>
      <c r="C297" s="153" t="s">
        <v>292</v>
      </c>
      <c r="D297" s="154" t="s">
        <v>258</v>
      </c>
      <c r="E297" s="155">
        <v>15</v>
      </c>
      <c r="F297" s="155"/>
      <c r="G297" s="156">
        <f>E297*F297</f>
        <v>0</v>
      </c>
      <c r="O297" s="150">
        <v>2</v>
      </c>
      <c r="AA297" s="131">
        <v>12</v>
      </c>
      <c r="AB297" s="131">
        <v>0</v>
      </c>
      <c r="AC297" s="131">
        <v>81</v>
      </c>
      <c r="AZ297" s="131">
        <v>1</v>
      </c>
      <c r="BA297" s="131">
        <f>IF(AZ297=1,G297,0)</f>
        <v>0</v>
      </c>
      <c r="BB297" s="131">
        <f>IF(AZ297=2,G297,0)</f>
        <v>0</v>
      </c>
      <c r="BC297" s="131">
        <f>IF(AZ297=3,G297,0)</f>
        <v>0</v>
      </c>
      <c r="BD297" s="131">
        <f>IF(AZ297=4,G297,0)</f>
        <v>0</v>
      </c>
      <c r="BE297" s="131">
        <f>IF(AZ297=5,G297,0)</f>
        <v>0</v>
      </c>
      <c r="CA297" s="157">
        <v>12</v>
      </c>
      <c r="CB297" s="157">
        <v>0</v>
      </c>
      <c r="CZ297" s="131">
        <v>0</v>
      </c>
    </row>
    <row r="298" spans="1:104" x14ac:dyDescent="0.25">
      <c r="A298" s="158"/>
      <c r="B298" s="160"/>
      <c r="C298" s="205" t="s">
        <v>94</v>
      </c>
      <c r="D298" s="206"/>
      <c r="E298" s="161">
        <v>0</v>
      </c>
      <c r="F298" s="162"/>
      <c r="G298" s="163"/>
      <c r="M298" s="159" t="s">
        <v>94</v>
      </c>
      <c r="O298" s="150"/>
    </row>
    <row r="299" spans="1:104" x14ac:dyDescent="0.25">
      <c r="A299" s="158"/>
      <c r="B299" s="160"/>
      <c r="C299" s="205" t="s">
        <v>88</v>
      </c>
      <c r="D299" s="206"/>
      <c r="E299" s="161">
        <v>0</v>
      </c>
      <c r="F299" s="162"/>
      <c r="G299" s="163"/>
      <c r="M299" s="159" t="s">
        <v>88</v>
      </c>
      <c r="O299" s="150"/>
    </row>
    <row r="300" spans="1:104" x14ac:dyDescent="0.25">
      <c r="A300" s="158"/>
      <c r="B300" s="160"/>
      <c r="C300" s="205" t="s">
        <v>266</v>
      </c>
      <c r="D300" s="206"/>
      <c r="E300" s="161">
        <v>0</v>
      </c>
      <c r="F300" s="162"/>
      <c r="G300" s="163"/>
      <c r="M300" s="159" t="s">
        <v>266</v>
      </c>
      <c r="O300" s="150"/>
    </row>
    <row r="301" spans="1:104" ht="21" x14ac:dyDescent="0.25">
      <c r="A301" s="158"/>
      <c r="B301" s="160"/>
      <c r="C301" s="205" t="s">
        <v>293</v>
      </c>
      <c r="D301" s="206"/>
      <c r="E301" s="161">
        <v>15</v>
      </c>
      <c r="F301" s="162"/>
      <c r="G301" s="163"/>
      <c r="M301" s="159" t="s">
        <v>293</v>
      </c>
      <c r="O301" s="150"/>
    </row>
    <row r="302" spans="1:104" x14ac:dyDescent="0.25">
      <c r="A302" s="164"/>
      <c r="B302" s="165" t="s">
        <v>77</v>
      </c>
      <c r="C302" s="166" t="str">
        <f>CONCATENATE(B252," ",C252)</f>
        <v>97 Prorážení otvorů</v>
      </c>
      <c r="D302" s="167"/>
      <c r="E302" s="168"/>
      <c r="F302" s="169"/>
      <c r="G302" s="170">
        <f>SUM(G252:G301)</f>
        <v>0</v>
      </c>
      <c r="O302" s="150">
        <v>4</v>
      </c>
      <c r="BA302" s="171">
        <f>SUM(BA252:BA301)</f>
        <v>0</v>
      </c>
      <c r="BB302" s="171">
        <f>SUM(BB252:BB301)</f>
        <v>0</v>
      </c>
      <c r="BC302" s="171">
        <f>SUM(BC252:BC301)</f>
        <v>0</v>
      </c>
      <c r="BD302" s="171">
        <f>SUM(BD252:BD301)</f>
        <v>0</v>
      </c>
      <c r="BE302" s="171">
        <f>SUM(BE252:BE301)</f>
        <v>0</v>
      </c>
    </row>
    <row r="303" spans="1:104" x14ac:dyDescent="0.25">
      <c r="A303" s="144" t="s">
        <v>74</v>
      </c>
      <c r="B303" s="145" t="s">
        <v>294</v>
      </c>
      <c r="C303" s="146" t="s">
        <v>295</v>
      </c>
      <c r="D303" s="147"/>
      <c r="E303" s="148"/>
      <c r="F303" s="148"/>
      <c r="G303" s="149"/>
      <c r="O303" s="150">
        <v>1</v>
      </c>
    </row>
    <row r="304" spans="1:104" x14ac:dyDescent="0.25">
      <c r="A304" s="151">
        <v>46</v>
      </c>
      <c r="B304" s="152" t="s">
        <v>296</v>
      </c>
      <c r="C304" s="153" t="s">
        <v>297</v>
      </c>
      <c r="D304" s="154" t="s">
        <v>298</v>
      </c>
      <c r="E304" s="155">
        <v>49.012596203000001</v>
      </c>
      <c r="F304" s="155"/>
      <c r="G304" s="156">
        <f>E304*F304</f>
        <v>0</v>
      </c>
      <c r="O304" s="150">
        <v>2</v>
      </c>
      <c r="AA304" s="131">
        <v>7</v>
      </c>
      <c r="AB304" s="131">
        <v>1</v>
      </c>
      <c r="AC304" s="131">
        <v>2</v>
      </c>
      <c r="AZ304" s="131">
        <v>1</v>
      </c>
      <c r="BA304" s="131">
        <f>IF(AZ304=1,G304,0)</f>
        <v>0</v>
      </c>
      <c r="BB304" s="131">
        <f>IF(AZ304=2,G304,0)</f>
        <v>0</v>
      </c>
      <c r="BC304" s="131">
        <f>IF(AZ304=3,G304,0)</f>
        <v>0</v>
      </c>
      <c r="BD304" s="131">
        <f>IF(AZ304=4,G304,0)</f>
        <v>0</v>
      </c>
      <c r="BE304" s="131">
        <f>IF(AZ304=5,G304,0)</f>
        <v>0</v>
      </c>
      <c r="CA304" s="157">
        <v>7</v>
      </c>
      <c r="CB304" s="157">
        <v>1</v>
      </c>
      <c r="CZ304" s="131">
        <v>0</v>
      </c>
    </row>
    <row r="305" spans="1:104" x14ac:dyDescent="0.25">
      <c r="A305" s="164"/>
      <c r="B305" s="165" t="s">
        <v>77</v>
      </c>
      <c r="C305" s="166" t="str">
        <f>CONCATENATE(B303," ",C303)</f>
        <v>99 Staveništní přesun hmot</v>
      </c>
      <c r="D305" s="167"/>
      <c r="E305" s="168"/>
      <c r="F305" s="169"/>
      <c r="G305" s="170">
        <f>SUM(G303:G304)</f>
        <v>0</v>
      </c>
      <c r="O305" s="150">
        <v>4</v>
      </c>
      <c r="BA305" s="171">
        <f>SUM(BA303:BA304)</f>
        <v>0</v>
      </c>
      <c r="BB305" s="171">
        <f>SUM(BB303:BB304)</f>
        <v>0</v>
      </c>
      <c r="BC305" s="171">
        <f>SUM(BC303:BC304)</f>
        <v>0</v>
      </c>
      <c r="BD305" s="171">
        <f>SUM(BD303:BD304)</f>
        <v>0</v>
      </c>
      <c r="BE305" s="171">
        <f>SUM(BE303:BE304)</f>
        <v>0</v>
      </c>
    </row>
    <row r="306" spans="1:104" x14ac:dyDescent="0.25">
      <c r="A306" s="144" t="s">
        <v>74</v>
      </c>
      <c r="B306" s="145" t="s">
        <v>299</v>
      </c>
      <c r="C306" s="146" t="s">
        <v>300</v>
      </c>
      <c r="D306" s="147"/>
      <c r="E306" s="148"/>
      <c r="F306" s="148"/>
      <c r="G306" s="149"/>
      <c r="O306" s="150">
        <v>1</v>
      </c>
    </row>
    <row r="307" spans="1:104" x14ac:dyDescent="0.25">
      <c r="A307" s="151">
        <v>47</v>
      </c>
      <c r="B307" s="152" t="s">
        <v>301</v>
      </c>
      <c r="C307" s="153" t="s">
        <v>302</v>
      </c>
      <c r="D307" s="154" t="s">
        <v>112</v>
      </c>
      <c r="E307" s="155">
        <v>1.3125</v>
      </c>
      <c r="F307" s="155"/>
      <c r="G307" s="156">
        <f>E307*F307</f>
        <v>0</v>
      </c>
      <c r="O307" s="150">
        <v>2</v>
      </c>
      <c r="AA307" s="131">
        <v>1</v>
      </c>
      <c r="AB307" s="131">
        <v>7</v>
      </c>
      <c r="AC307" s="131">
        <v>7</v>
      </c>
      <c r="AZ307" s="131">
        <v>2</v>
      </c>
      <c r="BA307" s="131">
        <f>IF(AZ307=1,G307,0)</f>
        <v>0</v>
      </c>
      <c r="BB307" s="131">
        <f>IF(AZ307=2,G307,0)</f>
        <v>0</v>
      </c>
      <c r="BC307" s="131">
        <f>IF(AZ307=3,G307,0)</f>
        <v>0</v>
      </c>
      <c r="BD307" s="131">
        <f>IF(AZ307=4,G307,0)</f>
        <v>0</v>
      </c>
      <c r="BE307" s="131">
        <f>IF(AZ307=5,G307,0)</f>
        <v>0</v>
      </c>
      <c r="CA307" s="157">
        <v>1</v>
      </c>
      <c r="CB307" s="157">
        <v>7</v>
      </c>
      <c r="CZ307" s="131">
        <v>2.3000000000000001E-4</v>
      </c>
    </row>
    <row r="308" spans="1:104" x14ac:dyDescent="0.25">
      <c r="A308" s="158"/>
      <c r="B308" s="160"/>
      <c r="C308" s="205" t="s">
        <v>87</v>
      </c>
      <c r="D308" s="206"/>
      <c r="E308" s="161">
        <v>0</v>
      </c>
      <c r="F308" s="162"/>
      <c r="G308" s="163"/>
      <c r="M308" s="159" t="s">
        <v>87</v>
      </c>
      <c r="O308" s="150"/>
    </row>
    <row r="309" spans="1:104" x14ac:dyDescent="0.25">
      <c r="A309" s="158"/>
      <c r="B309" s="160"/>
      <c r="C309" s="205" t="s">
        <v>88</v>
      </c>
      <c r="D309" s="206"/>
      <c r="E309" s="161">
        <v>0</v>
      </c>
      <c r="F309" s="162"/>
      <c r="G309" s="163"/>
      <c r="M309" s="159" t="s">
        <v>88</v>
      </c>
      <c r="O309" s="150"/>
    </row>
    <row r="310" spans="1:104" ht="21" x14ac:dyDescent="0.25">
      <c r="A310" s="158"/>
      <c r="B310" s="160"/>
      <c r="C310" s="205" t="s">
        <v>89</v>
      </c>
      <c r="D310" s="206"/>
      <c r="E310" s="161">
        <v>0</v>
      </c>
      <c r="F310" s="162"/>
      <c r="G310" s="163"/>
      <c r="M310" s="159" t="s">
        <v>89</v>
      </c>
      <c r="O310" s="150"/>
    </row>
    <row r="311" spans="1:104" ht="21" x14ac:dyDescent="0.25">
      <c r="A311" s="158"/>
      <c r="B311" s="160"/>
      <c r="C311" s="205" t="s">
        <v>90</v>
      </c>
      <c r="D311" s="206"/>
      <c r="E311" s="161">
        <v>0</v>
      </c>
      <c r="F311" s="162"/>
      <c r="G311" s="163"/>
      <c r="M311" s="159" t="s">
        <v>90</v>
      </c>
      <c r="O311" s="150"/>
    </row>
    <row r="312" spans="1:104" x14ac:dyDescent="0.25">
      <c r="A312" s="158"/>
      <c r="B312" s="160"/>
      <c r="C312" s="205" t="s">
        <v>91</v>
      </c>
      <c r="D312" s="206"/>
      <c r="E312" s="161">
        <v>0</v>
      </c>
      <c r="F312" s="162"/>
      <c r="G312" s="163"/>
      <c r="M312" s="159" t="s">
        <v>91</v>
      </c>
      <c r="O312" s="150"/>
    </row>
    <row r="313" spans="1:104" x14ac:dyDescent="0.25">
      <c r="A313" s="158"/>
      <c r="B313" s="160"/>
      <c r="C313" s="205" t="s">
        <v>92</v>
      </c>
      <c r="D313" s="206"/>
      <c r="E313" s="161">
        <v>0</v>
      </c>
      <c r="F313" s="162"/>
      <c r="G313" s="163"/>
      <c r="M313" s="159" t="s">
        <v>92</v>
      </c>
      <c r="O313" s="150"/>
    </row>
    <row r="314" spans="1:104" x14ac:dyDescent="0.25">
      <c r="A314" s="158"/>
      <c r="B314" s="160"/>
      <c r="C314" s="205" t="s">
        <v>303</v>
      </c>
      <c r="D314" s="206"/>
      <c r="E314" s="161">
        <v>1.3125</v>
      </c>
      <c r="F314" s="162"/>
      <c r="G314" s="163"/>
      <c r="M314" s="159" t="s">
        <v>303</v>
      </c>
      <c r="O314" s="150"/>
    </row>
    <row r="315" spans="1:104" x14ac:dyDescent="0.25">
      <c r="A315" s="151">
        <v>48</v>
      </c>
      <c r="B315" s="152" t="s">
        <v>304</v>
      </c>
      <c r="C315" s="153" t="s">
        <v>640</v>
      </c>
      <c r="D315" s="154" t="s">
        <v>112</v>
      </c>
      <c r="E315" s="155">
        <v>2</v>
      </c>
      <c r="F315" s="155"/>
      <c r="G315" s="156">
        <f>E315*F315</f>
        <v>0</v>
      </c>
      <c r="O315" s="150">
        <v>2</v>
      </c>
      <c r="AA315" s="131">
        <v>3</v>
      </c>
      <c r="AB315" s="131">
        <v>7</v>
      </c>
      <c r="AC315" s="131" t="s">
        <v>304</v>
      </c>
      <c r="AZ315" s="131">
        <v>2</v>
      </c>
      <c r="BA315" s="131">
        <f>IF(AZ315=1,G315,0)</f>
        <v>0</v>
      </c>
      <c r="BB315" s="131">
        <f>IF(AZ315=2,G315,0)</f>
        <v>0</v>
      </c>
      <c r="BC315" s="131">
        <f>IF(AZ315=3,G315,0)</f>
        <v>0</v>
      </c>
      <c r="BD315" s="131">
        <f>IF(AZ315=4,G315,0)</f>
        <v>0</v>
      </c>
      <c r="BE315" s="131">
        <f>IF(AZ315=5,G315,0)</f>
        <v>0</v>
      </c>
      <c r="CA315" s="157">
        <v>3</v>
      </c>
      <c r="CB315" s="157">
        <v>7</v>
      </c>
      <c r="CZ315" s="131">
        <v>4.1999999999999997E-3</v>
      </c>
    </row>
    <row r="316" spans="1:104" x14ac:dyDescent="0.25">
      <c r="A316" s="158"/>
      <c r="B316" s="160"/>
      <c r="C316" s="205" t="s">
        <v>305</v>
      </c>
      <c r="D316" s="206"/>
      <c r="E316" s="161">
        <v>2</v>
      </c>
      <c r="F316" s="162"/>
      <c r="G316" s="163"/>
      <c r="M316" s="159" t="s">
        <v>305</v>
      </c>
      <c r="O316" s="150"/>
    </row>
    <row r="317" spans="1:104" x14ac:dyDescent="0.25">
      <c r="A317" s="151">
        <v>49</v>
      </c>
      <c r="B317" s="152" t="s">
        <v>306</v>
      </c>
      <c r="C317" s="153" t="s">
        <v>307</v>
      </c>
      <c r="D317" s="154" t="s">
        <v>298</v>
      </c>
      <c r="E317" s="155">
        <v>8.7018749999999995E-3</v>
      </c>
      <c r="F317" s="155"/>
      <c r="G317" s="156">
        <f>E317*F317</f>
        <v>0</v>
      </c>
      <c r="O317" s="150">
        <v>2</v>
      </c>
      <c r="AA317" s="131">
        <v>7</v>
      </c>
      <c r="AB317" s="131">
        <v>1001</v>
      </c>
      <c r="AC317" s="131">
        <v>5</v>
      </c>
      <c r="AZ317" s="131">
        <v>2</v>
      </c>
      <c r="BA317" s="131">
        <f>IF(AZ317=1,G317,0)</f>
        <v>0</v>
      </c>
      <c r="BB317" s="131">
        <f>IF(AZ317=2,G317,0)</f>
        <v>0</v>
      </c>
      <c r="BC317" s="131">
        <f>IF(AZ317=3,G317,0)</f>
        <v>0</v>
      </c>
      <c r="BD317" s="131">
        <f>IF(AZ317=4,G317,0)</f>
        <v>0</v>
      </c>
      <c r="BE317" s="131">
        <f>IF(AZ317=5,G317,0)</f>
        <v>0</v>
      </c>
      <c r="CA317" s="157">
        <v>7</v>
      </c>
      <c r="CB317" s="157">
        <v>1001</v>
      </c>
      <c r="CZ317" s="131">
        <v>0</v>
      </c>
    </row>
    <row r="318" spans="1:104" x14ac:dyDescent="0.25">
      <c r="A318" s="164"/>
      <c r="B318" s="165" t="s">
        <v>77</v>
      </c>
      <c r="C318" s="166" t="str">
        <f>CONCATENATE(B306," ",C306)</f>
        <v>713 Izolace tepelné</v>
      </c>
      <c r="D318" s="167"/>
      <c r="E318" s="168"/>
      <c r="F318" s="169"/>
      <c r="G318" s="170">
        <f>SUM(G306:G317)</f>
        <v>0</v>
      </c>
      <c r="O318" s="150">
        <v>4</v>
      </c>
      <c r="BA318" s="171">
        <f>SUM(BA306:BA317)</f>
        <v>0</v>
      </c>
      <c r="BB318" s="171">
        <f>SUM(BB306:BB317)</f>
        <v>0</v>
      </c>
      <c r="BC318" s="171">
        <f>SUM(BC306:BC317)</f>
        <v>0</v>
      </c>
      <c r="BD318" s="171">
        <f>SUM(BD306:BD317)</f>
        <v>0</v>
      </c>
      <c r="BE318" s="171">
        <f>SUM(BE306:BE317)</f>
        <v>0</v>
      </c>
    </row>
    <row r="319" spans="1:104" x14ac:dyDescent="0.25">
      <c r="A319" s="144" t="s">
        <v>74</v>
      </c>
      <c r="B319" s="145" t="s">
        <v>308</v>
      </c>
      <c r="C319" s="146" t="s">
        <v>309</v>
      </c>
      <c r="D319" s="147"/>
      <c r="E319" s="148"/>
      <c r="F319" s="148"/>
      <c r="G319" s="149"/>
      <c r="O319" s="150">
        <v>1</v>
      </c>
    </row>
    <row r="320" spans="1:104" x14ac:dyDescent="0.25">
      <c r="A320" s="151">
        <v>50</v>
      </c>
      <c r="B320" s="152" t="s">
        <v>310</v>
      </c>
      <c r="C320" s="153" t="s">
        <v>311</v>
      </c>
      <c r="D320" s="154" t="s">
        <v>112</v>
      </c>
      <c r="E320" s="155">
        <v>34.56</v>
      </c>
      <c r="F320" s="155"/>
      <c r="G320" s="156">
        <f>E320*F320</f>
        <v>0</v>
      </c>
      <c r="O320" s="150">
        <v>2</v>
      </c>
      <c r="AA320" s="131">
        <v>1</v>
      </c>
      <c r="AB320" s="131">
        <v>7</v>
      </c>
      <c r="AC320" s="131">
        <v>7</v>
      </c>
      <c r="AZ320" s="131">
        <v>2</v>
      </c>
      <c r="BA320" s="131">
        <f>IF(AZ320=1,G320,0)</f>
        <v>0</v>
      </c>
      <c r="BB320" s="131">
        <f>IF(AZ320=2,G320,0)</f>
        <v>0</v>
      </c>
      <c r="BC320" s="131">
        <f>IF(AZ320=3,G320,0)</f>
        <v>0</v>
      </c>
      <c r="BD320" s="131">
        <f>IF(AZ320=4,G320,0)</f>
        <v>0</v>
      </c>
      <c r="BE320" s="131">
        <f>IF(AZ320=5,G320,0)</f>
        <v>0</v>
      </c>
      <c r="CA320" s="157">
        <v>1</v>
      </c>
      <c r="CB320" s="157">
        <v>7</v>
      </c>
      <c r="CZ320" s="131">
        <v>1.2899999999999999E-3</v>
      </c>
    </row>
    <row r="321" spans="1:104" x14ac:dyDescent="0.25">
      <c r="A321" s="158"/>
      <c r="B321" s="160"/>
      <c r="C321" s="205" t="s">
        <v>312</v>
      </c>
      <c r="D321" s="206"/>
      <c r="E321" s="161">
        <v>0</v>
      </c>
      <c r="F321" s="162"/>
      <c r="G321" s="163"/>
      <c r="M321" s="159" t="s">
        <v>312</v>
      </c>
      <c r="O321" s="150"/>
    </row>
    <row r="322" spans="1:104" x14ac:dyDescent="0.25">
      <c r="A322" s="158"/>
      <c r="B322" s="160"/>
      <c r="C322" s="205" t="s">
        <v>313</v>
      </c>
      <c r="D322" s="206"/>
      <c r="E322" s="161">
        <v>0</v>
      </c>
      <c r="F322" s="162"/>
      <c r="G322" s="163"/>
      <c r="M322" s="159" t="s">
        <v>313</v>
      </c>
      <c r="O322" s="150"/>
    </row>
    <row r="323" spans="1:104" x14ac:dyDescent="0.25">
      <c r="A323" s="158"/>
      <c r="B323" s="160"/>
      <c r="C323" s="205" t="s">
        <v>314</v>
      </c>
      <c r="D323" s="206"/>
      <c r="E323" s="161">
        <v>8.64</v>
      </c>
      <c r="F323" s="162"/>
      <c r="G323" s="163"/>
      <c r="M323" s="159" t="s">
        <v>314</v>
      </c>
      <c r="O323" s="150"/>
    </row>
    <row r="324" spans="1:104" x14ac:dyDescent="0.25">
      <c r="A324" s="158"/>
      <c r="B324" s="160"/>
      <c r="C324" s="205" t="s">
        <v>315</v>
      </c>
      <c r="D324" s="206"/>
      <c r="E324" s="161">
        <v>0</v>
      </c>
      <c r="F324" s="162"/>
      <c r="G324" s="163"/>
      <c r="M324" s="159" t="s">
        <v>315</v>
      </c>
      <c r="O324" s="150"/>
    </row>
    <row r="325" spans="1:104" x14ac:dyDescent="0.25">
      <c r="A325" s="158"/>
      <c r="B325" s="160"/>
      <c r="C325" s="205" t="s">
        <v>316</v>
      </c>
      <c r="D325" s="206"/>
      <c r="E325" s="161">
        <v>8.64</v>
      </c>
      <c r="F325" s="162"/>
      <c r="G325" s="163"/>
      <c r="M325" s="159" t="s">
        <v>316</v>
      </c>
      <c r="O325" s="150"/>
    </row>
    <row r="326" spans="1:104" x14ac:dyDescent="0.25">
      <c r="A326" s="158"/>
      <c r="B326" s="160"/>
      <c r="C326" s="205" t="s">
        <v>317</v>
      </c>
      <c r="D326" s="206"/>
      <c r="E326" s="161">
        <v>0</v>
      </c>
      <c r="F326" s="162"/>
      <c r="G326" s="163"/>
      <c r="M326" s="159" t="s">
        <v>317</v>
      </c>
      <c r="O326" s="150"/>
    </row>
    <row r="327" spans="1:104" x14ac:dyDescent="0.25">
      <c r="A327" s="158"/>
      <c r="B327" s="160"/>
      <c r="C327" s="205" t="s">
        <v>318</v>
      </c>
      <c r="D327" s="206"/>
      <c r="E327" s="161">
        <v>17.28</v>
      </c>
      <c r="F327" s="162"/>
      <c r="G327" s="163"/>
      <c r="M327" s="159" t="s">
        <v>318</v>
      </c>
      <c r="O327" s="150"/>
    </row>
    <row r="328" spans="1:104" x14ac:dyDescent="0.25">
      <c r="A328" s="151">
        <v>51</v>
      </c>
      <c r="B328" s="152" t="s">
        <v>319</v>
      </c>
      <c r="C328" s="153" t="s">
        <v>320</v>
      </c>
      <c r="D328" s="154" t="s">
        <v>112</v>
      </c>
      <c r="E328" s="155">
        <v>34.56</v>
      </c>
      <c r="F328" s="155"/>
      <c r="G328" s="156">
        <f>E328*F328</f>
        <v>0</v>
      </c>
      <c r="O328" s="150">
        <v>2</v>
      </c>
      <c r="AA328" s="131">
        <v>1</v>
      </c>
      <c r="AB328" s="131">
        <v>7</v>
      </c>
      <c r="AC328" s="131">
        <v>7</v>
      </c>
      <c r="AZ328" s="131">
        <v>2</v>
      </c>
      <c r="BA328" s="131">
        <f>IF(AZ328=1,G328,0)</f>
        <v>0</v>
      </c>
      <c r="BB328" s="131">
        <f>IF(AZ328=2,G328,0)</f>
        <v>0</v>
      </c>
      <c r="BC328" s="131">
        <f>IF(AZ328=3,G328,0)</f>
        <v>0</v>
      </c>
      <c r="BD328" s="131">
        <f>IF(AZ328=4,G328,0)</f>
        <v>0</v>
      </c>
      <c r="BE328" s="131">
        <f>IF(AZ328=5,G328,0)</f>
        <v>0</v>
      </c>
      <c r="CA328" s="157">
        <v>1</v>
      </c>
      <c r="CB328" s="157">
        <v>7</v>
      </c>
      <c r="CZ328" s="131">
        <v>1.3999999999999999E-4</v>
      </c>
    </row>
    <row r="329" spans="1:104" x14ac:dyDescent="0.25">
      <c r="A329" s="158"/>
      <c r="B329" s="160"/>
      <c r="C329" s="205" t="s">
        <v>312</v>
      </c>
      <c r="D329" s="206"/>
      <c r="E329" s="161">
        <v>0</v>
      </c>
      <c r="F329" s="162"/>
      <c r="G329" s="163"/>
      <c r="M329" s="159" t="s">
        <v>312</v>
      </c>
      <c r="O329" s="150"/>
    </row>
    <row r="330" spans="1:104" x14ac:dyDescent="0.25">
      <c r="A330" s="158"/>
      <c r="B330" s="160"/>
      <c r="C330" s="205" t="s">
        <v>313</v>
      </c>
      <c r="D330" s="206"/>
      <c r="E330" s="161">
        <v>0</v>
      </c>
      <c r="F330" s="162"/>
      <c r="G330" s="163"/>
      <c r="M330" s="159" t="s">
        <v>313</v>
      </c>
      <c r="O330" s="150"/>
    </row>
    <row r="331" spans="1:104" x14ac:dyDescent="0.25">
      <c r="A331" s="158"/>
      <c r="B331" s="160"/>
      <c r="C331" s="205" t="s">
        <v>314</v>
      </c>
      <c r="D331" s="206"/>
      <c r="E331" s="161">
        <v>8.64</v>
      </c>
      <c r="F331" s="162"/>
      <c r="G331" s="163"/>
      <c r="M331" s="159" t="s">
        <v>314</v>
      </c>
      <c r="O331" s="150"/>
    </row>
    <row r="332" spans="1:104" x14ac:dyDescent="0.25">
      <c r="A332" s="158"/>
      <c r="B332" s="160"/>
      <c r="C332" s="205" t="s">
        <v>315</v>
      </c>
      <c r="D332" s="206"/>
      <c r="E332" s="161">
        <v>0</v>
      </c>
      <c r="F332" s="162"/>
      <c r="G332" s="163"/>
      <c r="M332" s="159" t="s">
        <v>315</v>
      </c>
      <c r="O332" s="150"/>
    </row>
    <row r="333" spans="1:104" x14ac:dyDescent="0.25">
      <c r="A333" s="158"/>
      <c r="B333" s="160"/>
      <c r="C333" s="205" t="s">
        <v>316</v>
      </c>
      <c r="D333" s="206"/>
      <c r="E333" s="161">
        <v>8.64</v>
      </c>
      <c r="F333" s="162"/>
      <c r="G333" s="163"/>
      <c r="M333" s="159" t="s">
        <v>316</v>
      </c>
      <c r="O333" s="150"/>
    </row>
    <row r="334" spans="1:104" x14ac:dyDescent="0.25">
      <c r="A334" s="158"/>
      <c r="B334" s="160"/>
      <c r="C334" s="205" t="s">
        <v>317</v>
      </c>
      <c r="D334" s="206"/>
      <c r="E334" s="161">
        <v>0</v>
      </c>
      <c r="F334" s="162"/>
      <c r="G334" s="163"/>
      <c r="M334" s="159" t="s">
        <v>317</v>
      </c>
      <c r="O334" s="150"/>
    </row>
    <row r="335" spans="1:104" x14ac:dyDescent="0.25">
      <c r="A335" s="158"/>
      <c r="B335" s="160"/>
      <c r="C335" s="205" t="s">
        <v>318</v>
      </c>
      <c r="D335" s="206"/>
      <c r="E335" s="161">
        <v>17.28</v>
      </c>
      <c r="F335" s="162"/>
      <c r="G335" s="163"/>
      <c r="M335" s="159" t="s">
        <v>318</v>
      </c>
      <c r="O335" s="150"/>
    </row>
    <row r="336" spans="1:104" x14ac:dyDescent="0.25">
      <c r="A336" s="151">
        <v>52</v>
      </c>
      <c r="B336" s="152" t="s">
        <v>321</v>
      </c>
      <c r="C336" s="153" t="s">
        <v>322</v>
      </c>
      <c r="D336" s="154" t="s">
        <v>112</v>
      </c>
      <c r="E336" s="155">
        <v>34.56</v>
      </c>
      <c r="F336" s="155"/>
      <c r="G336" s="156">
        <f>E336*F336</f>
        <v>0</v>
      </c>
      <c r="O336" s="150">
        <v>2</v>
      </c>
      <c r="AA336" s="131">
        <v>1</v>
      </c>
      <c r="AB336" s="131">
        <v>7</v>
      </c>
      <c r="AC336" s="131">
        <v>7</v>
      </c>
      <c r="AZ336" s="131">
        <v>2</v>
      </c>
      <c r="BA336" s="131">
        <f>IF(AZ336=1,G336,0)</f>
        <v>0</v>
      </c>
      <c r="BB336" s="131">
        <f>IF(AZ336=2,G336,0)</f>
        <v>0</v>
      </c>
      <c r="BC336" s="131">
        <f>IF(AZ336=3,G336,0)</f>
        <v>0</v>
      </c>
      <c r="BD336" s="131">
        <f>IF(AZ336=4,G336,0)</f>
        <v>0</v>
      </c>
      <c r="BE336" s="131">
        <f>IF(AZ336=5,G336,0)</f>
        <v>0</v>
      </c>
      <c r="CA336" s="157">
        <v>1</v>
      </c>
      <c r="CB336" s="157">
        <v>7</v>
      </c>
      <c r="CZ336" s="131">
        <v>0</v>
      </c>
    </row>
    <row r="337" spans="1:104" x14ac:dyDescent="0.25">
      <c r="A337" s="158"/>
      <c r="B337" s="160"/>
      <c r="C337" s="205" t="s">
        <v>312</v>
      </c>
      <c r="D337" s="206"/>
      <c r="E337" s="161">
        <v>0</v>
      </c>
      <c r="F337" s="162"/>
      <c r="G337" s="163"/>
      <c r="M337" s="159" t="s">
        <v>312</v>
      </c>
      <c r="O337" s="150"/>
    </row>
    <row r="338" spans="1:104" x14ac:dyDescent="0.25">
      <c r="A338" s="158"/>
      <c r="B338" s="160"/>
      <c r="C338" s="205" t="s">
        <v>313</v>
      </c>
      <c r="D338" s="206"/>
      <c r="E338" s="161">
        <v>0</v>
      </c>
      <c r="F338" s="162"/>
      <c r="G338" s="163"/>
      <c r="M338" s="159" t="s">
        <v>313</v>
      </c>
      <c r="O338" s="150"/>
    </row>
    <row r="339" spans="1:104" x14ac:dyDescent="0.25">
      <c r="A339" s="158"/>
      <c r="B339" s="160"/>
      <c r="C339" s="205" t="s">
        <v>314</v>
      </c>
      <c r="D339" s="206"/>
      <c r="E339" s="161">
        <v>8.64</v>
      </c>
      <c r="F339" s="162"/>
      <c r="G339" s="163"/>
      <c r="M339" s="159" t="s">
        <v>314</v>
      </c>
      <c r="O339" s="150"/>
    </row>
    <row r="340" spans="1:104" x14ac:dyDescent="0.25">
      <c r="A340" s="158"/>
      <c r="B340" s="160"/>
      <c r="C340" s="205" t="s">
        <v>315</v>
      </c>
      <c r="D340" s="206"/>
      <c r="E340" s="161">
        <v>0</v>
      </c>
      <c r="F340" s="162"/>
      <c r="G340" s="163"/>
      <c r="M340" s="159" t="s">
        <v>315</v>
      </c>
      <c r="O340" s="150"/>
    </row>
    <row r="341" spans="1:104" x14ac:dyDescent="0.25">
      <c r="A341" s="158"/>
      <c r="B341" s="160"/>
      <c r="C341" s="205" t="s">
        <v>316</v>
      </c>
      <c r="D341" s="206"/>
      <c r="E341" s="161">
        <v>8.64</v>
      </c>
      <c r="F341" s="162"/>
      <c r="G341" s="163"/>
      <c r="M341" s="159" t="s">
        <v>316</v>
      </c>
      <c r="O341" s="150"/>
    </row>
    <row r="342" spans="1:104" x14ac:dyDescent="0.25">
      <c r="A342" s="158"/>
      <c r="B342" s="160"/>
      <c r="C342" s="205" t="s">
        <v>317</v>
      </c>
      <c r="D342" s="206"/>
      <c r="E342" s="161">
        <v>0</v>
      </c>
      <c r="F342" s="162"/>
      <c r="G342" s="163"/>
      <c r="M342" s="159" t="s">
        <v>317</v>
      </c>
      <c r="O342" s="150"/>
    </row>
    <row r="343" spans="1:104" x14ac:dyDescent="0.25">
      <c r="A343" s="158"/>
      <c r="B343" s="160"/>
      <c r="C343" s="205" t="s">
        <v>318</v>
      </c>
      <c r="D343" s="206"/>
      <c r="E343" s="161">
        <v>17.28</v>
      </c>
      <c r="F343" s="162"/>
      <c r="G343" s="163"/>
      <c r="M343" s="159" t="s">
        <v>318</v>
      </c>
      <c r="O343" s="150"/>
    </row>
    <row r="344" spans="1:104" ht="20.399999999999999" x14ac:dyDescent="0.25">
      <c r="A344" s="151">
        <v>53</v>
      </c>
      <c r="B344" s="152" t="s">
        <v>323</v>
      </c>
      <c r="C344" s="153" t="s">
        <v>324</v>
      </c>
      <c r="D344" s="154" t="s">
        <v>112</v>
      </c>
      <c r="E344" s="155">
        <v>34.56</v>
      </c>
      <c r="F344" s="155"/>
      <c r="G344" s="156">
        <f>E344*F344</f>
        <v>0</v>
      </c>
      <c r="O344" s="150">
        <v>2</v>
      </c>
      <c r="AA344" s="131">
        <v>12</v>
      </c>
      <c r="AB344" s="131">
        <v>0</v>
      </c>
      <c r="AC344" s="131">
        <v>42</v>
      </c>
      <c r="AZ344" s="131">
        <v>2</v>
      </c>
      <c r="BA344" s="131">
        <f>IF(AZ344=1,G344,0)</f>
        <v>0</v>
      </c>
      <c r="BB344" s="131">
        <f>IF(AZ344=2,G344,0)</f>
        <v>0</v>
      </c>
      <c r="BC344" s="131">
        <f>IF(AZ344=3,G344,0)</f>
        <v>0</v>
      </c>
      <c r="BD344" s="131">
        <f>IF(AZ344=4,G344,0)</f>
        <v>0</v>
      </c>
      <c r="BE344" s="131">
        <f>IF(AZ344=5,G344,0)</f>
        <v>0</v>
      </c>
      <c r="CA344" s="157">
        <v>12</v>
      </c>
      <c r="CB344" s="157">
        <v>0</v>
      </c>
      <c r="CZ344" s="131">
        <v>1.25E-3</v>
      </c>
    </row>
    <row r="345" spans="1:104" x14ac:dyDescent="0.25">
      <c r="A345" s="158"/>
      <c r="B345" s="160"/>
      <c r="C345" s="205" t="s">
        <v>325</v>
      </c>
      <c r="D345" s="206"/>
      <c r="E345" s="161">
        <v>0</v>
      </c>
      <c r="F345" s="162"/>
      <c r="G345" s="163"/>
      <c r="M345" s="159" t="s">
        <v>325</v>
      </c>
      <c r="O345" s="150"/>
    </row>
    <row r="346" spans="1:104" ht="21" x14ac:dyDescent="0.25">
      <c r="A346" s="158"/>
      <c r="B346" s="160"/>
      <c r="C346" s="205" t="s">
        <v>644</v>
      </c>
      <c r="D346" s="206"/>
      <c r="E346" s="161">
        <v>0</v>
      </c>
      <c r="F346" s="162"/>
      <c r="G346" s="163"/>
      <c r="M346" s="159" t="s">
        <v>113</v>
      </c>
      <c r="O346" s="150"/>
    </row>
    <row r="347" spans="1:104" x14ac:dyDescent="0.25">
      <c r="A347" s="158"/>
      <c r="B347" s="160"/>
      <c r="C347" s="205" t="s">
        <v>114</v>
      </c>
      <c r="D347" s="206"/>
      <c r="E347" s="161">
        <v>0</v>
      </c>
      <c r="F347" s="162"/>
      <c r="G347" s="163"/>
      <c r="M347" s="159" t="s">
        <v>114</v>
      </c>
      <c r="O347" s="150"/>
    </row>
    <row r="348" spans="1:104" x14ac:dyDescent="0.25">
      <c r="A348" s="158"/>
      <c r="B348" s="160"/>
      <c r="C348" s="205" t="s">
        <v>326</v>
      </c>
      <c r="D348" s="206"/>
      <c r="E348" s="161">
        <v>0</v>
      </c>
      <c r="F348" s="162"/>
      <c r="G348" s="163"/>
      <c r="M348" s="159" t="s">
        <v>326</v>
      </c>
      <c r="O348" s="150"/>
    </row>
    <row r="349" spans="1:104" x14ac:dyDescent="0.25">
      <c r="A349" s="158"/>
      <c r="B349" s="160"/>
      <c r="C349" s="205" t="s">
        <v>327</v>
      </c>
      <c r="D349" s="206"/>
      <c r="E349" s="161">
        <v>34.56</v>
      </c>
      <c r="F349" s="162"/>
      <c r="G349" s="163"/>
      <c r="M349" s="159" t="s">
        <v>327</v>
      </c>
      <c r="O349" s="150"/>
    </row>
    <row r="350" spans="1:104" x14ac:dyDescent="0.25">
      <c r="A350" s="151">
        <v>54</v>
      </c>
      <c r="B350" s="152" t="s">
        <v>328</v>
      </c>
      <c r="C350" s="153" t="s">
        <v>329</v>
      </c>
      <c r="D350" s="154" t="s">
        <v>298</v>
      </c>
      <c r="E350" s="155">
        <v>9.2620800000000003E-2</v>
      </c>
      <c r="F350" s="155"/>
      <c r="G350" s="156">
        <f>E350*F350</f>
        <v>0</v>
      </c>
      <c r="O350" s="150">
        <v>2</v>
      </c>
      <c r="AA350" s="131">
        <v>7</v>
      </c>
      <c r="AB350" s="131">
        <v>1001</v>
      </c>
      <c r="AC350" s="131">
        <v>5</v>
      </c>
      <c r="AZ350" s="131">
        <v>2</v>
      </c>
      <c r="BA350" s="131">
        <f>IF(AZ350=1,G350,0)</f>
        <v>0</v>
      </c>
      <c r="BB350" s="131">
        <f>IF(AZ350=2,G350,0)</f>
        <v>0</v>
      </c>
      <c r="BC350" s="131">
        <f>IF(AZ350=3,G350,0)</f>
        <v>0</v>
      </c>
      <c r="BD350" s="131">
        <f>IF(AZ350=4,G350,0)</f>
        <v>0</v>
      </c>
      <c r="BE350" s="131">
        <f>IF(AZ350=5,G350,0)</f>
        <v>0</v>
      </c>
      <c r="CA350" s="157">
        <v>7</v>
      </c>
      <c r="CB350" s="157">
        <v>1001</v>
      </c>
      <c r="CZ350" s="131">
        <v>0</v>
      </c>
    </row>
    <row r="351" spans="1:104" x14ac:dyDescent="0.25">
      <c r="A351" s="164"/>
      <c r="B351" s="165" t="s">
        <v>77</v>
      </c>
      <c r="C351" s="166" t="str">
        <f>CONCATENATE(B319," ",C319)</f>
        <v>714 Izolace akustické a protiotřesové</v>
      </c>
      <c r="D351" s="167"/>
      <c r="E351" s="168"/>
      <c r="F351" s="169"/>
      <c r="G351" s="170">
        <f>SUM(G319:G350)</f>
        <v>0</v>
      </c>
      <c r="O351" s="150">
        <v>4</v>
      </c>
      <c r="BA351" s="171">
        <f>SUM(BA319:BA350)</f>
        <v>0</v>
      </c>
      <c r="BB351" s="171">
        <f>SUM(BB319:BB350)</f>
        <v>0</v>
      </c>
      <c r="BC351" s="171">
        <f>SUM(BC319:BC350)</f>
        <v>0</v>
      </c>
      <c r="BD351" s="171">
        <f>SUM(BD319:BD350)</f>
        <v>0</v>
      </c>
      <c r="BE351" s="171">
        <f>SUM(BE319:BE350)</f>
        <v>0</v>
      </c>
    </row>
    <row r="352" spans="1:104" x14ac:dyDescent="0.25">
      <c r="A352" s="144" t="s">
        <v>74</v>
      </c>
      <c r="B352" s="145" t="s">
        <v>330</v>
      </c>
      <c r="C352" s="146" t="s">
        <v>331</v>
      </c>
      <c r="D352" s="147"/>
      <c r="E352" s="148"/>
      <c r="F352" s="148"/>
      <c r="G352" s="149"/>
      <c r="O352" s="150">
        <v>1</v>
      </c>
    </row>
    <row r="353" spans="1:104" x14ac:dyDescent="0.25">
      <c r="A353" s="151">
        <v>55</v>
      </c>
      <c r="B353" s="152" t="s">
        <v>332</v>
      </c>
      <c r="C353" s="153" t="s">
        <v>333</v>
      </c>
      <c r="D353" s="154" t="s">
        <v>112</v>
      </c>
      <c r="E353" s="155">
        <v>9.3615999999999993</v>
      </c>
      <c r="F353" s="155"/>
      <c r="G353" s="156">
        <f>E353*F353</f>
        <v>0</v>
      </c>
      <c r="O353" s="150">
        <v>2</v>
      </c>
      <c r="AA353" s="131">
        <v>1</v>
      </c>
      <c r="AB353" s="131">
        <v>7</v>
      </c>
      <c r="AC353" s="131">
        <v>7</v>
      </c>
      <c r="AZ353" s="131">
        <v>2</v>
      </c>
      <c r="BA353" s="131">
        <f>IF(AZ353=1,G353,0)</f>
        <v>0</v>
      </c>
      <c r="BB353" s="131">
        <f>IF(AZ353=2,G353,0)</f>
        <v>0</v>
      </c>
      <c r="BC353" s="131">
        <f>IF(AZ353=3,G353,0)</f>
        <v>0</v>
      </c>
      <c r="BD353" s="131">
        <f>IF(AZ353=4,G353,0)</f>
        <v>0</v>
      </c>
      <c r="BE353" s="131">
        <f>IF(AZ353=5,G353,0)</f>
        <v>0</v>
      </c>
      <c r="CA353" s="157">
        <v>1</v>
      </c>
      <c r="CB353" s="157">
        <v>7</v>
      </c>
      <c r="CZ353" s="131">
        <v>0</v>
      </c>
    </row>
    <row r="354" spans="1:104" x14ac:dyDescent="0.25">
      <c r="A354" s="158"/>
      <c r="B354" s="160"/>
      <c r="C354" s="205" t="s">
        <v>334</v>
      </c>
      <c r="D354" s="206"/>
      <c r="E354" s="161">
        <v>0</v>
      </c>
      <c r="F354" s="162"/>
      <c r="G354" s="163"/>
      <c r="M354" s="159" t="s">
        <v>334</v>
      </c>
      <c r="O354" s="150"/>
    </row>
    <row r="355" spans="1:104" x14ac:dyDescent="0.25">
      <c r="A355" s="158"/>
      <c r="B355" s="160"/>
      <c r="C355" s="205" t="s">
        <v>94</v>
      </c>
      <c r="D355" s="206"/>
      <c r="E355" s="161">
        <v>0</v>
      </c>
      <c r="F355" s="162"/>
      <c r="G355" s="163"/>
      <c r="M355" s="159" t="s">
        <v>94</v>
      </c>
      <c r="O355" s="150"/>
    </row>
    <row r="356" spans="1:104" x14ac:dyDescent="0.25">
      <c r="A356" s="158"/>
      <c r="B356" s="160"/>
      <c r="C356" s="205" t="s">
        <v>88</v>
      </c>
      <c r="D356" s="206"/>
      <c r="E356" s="161">
        <v>0</v>
      </c>
      <c r="F356" s="162"/>
      <c r="G356" s="163"/>
      <c r="M356" s="159" t="s">
        <v>88</v>
      </c>
      <c r="O356" s="150"/>
    </row>
    <row r="357" spans="1:104" x14ac:dyDescent="0.25">
      <c r="A357" s="158"/>
      <c r="B357" s="160"/>
      <c r="C357" s="205" t="s">
        <v>95</v>
      </c>
      <c r="D357" s="206"/>
      <c r="E357" s="161">
        <v>0</v>
      </c>
      <c r="F357" s="162"/>
      <c r="G357" s="163"/>
      <c r="M357" s="159" t="s">
        <v>95</v>
      </c>
      <c r="O357" s="150"/>
    </row>
    <row r="358" spans="1:104" x14ac:dyDescent="0.25">
      <c r="A358" s="158"/>
      <c r="B358" s="160"/>
      <c r="C358" s="205" t="s">
        <v>96</v>
      </c>
      <c r="D358" s="206"/>
      <c r="E358" s="161">
        <v>0</v>
      </c>
      <c r="F358" s="162"/>
      <c r="G358" s="163"/>
      <c r="M358" s="159" t="s">
        <v>96</v>
      </c>
      <c r="O358" s="150"/>
    </row>
    <row r="359" spans="1:104" x14ac:dyDescent="0.25">
      <c r="A359" s="158"/>
      <c r="B359" s="160"/>
      <c r="C359" s="205" t="s">
        <v>317</v>
      </c>
      <c r="D359" s="206"/>
      <c r="E359" s="161">
        <v>0</v>
      </c>
      <c r="F359" s="162"/>
      <c r="G359" s="163"/>
      <c r="M359" s="159" t="s">
        <v>317</v>
      </c>
      <c r="O359" s="150"/>
    </row>
    <row r="360" spans="1:104" x14ac:dyDescent="0.25">
      <c r="A360" s="158"/>
      <c r="B360" s="160"/>
      <c r="C360" s="205" t="s">
        <v>335</v>
      </c>
      <c r="D360" s="206"/>
      <c r="E360" s="161">
        <v>9.3615999999999993</v>
      </c>
      <c r="F360" s="162"/>
      <c r="G360" s="163"/>
      <c r="M360" s="159" t="s">
        <v>335</v>
      </c>
      <c r="O360" s="150"/>
    </row>
    <row r="361" spans="1:104" x14ac:dyDescent="0.25">
      <c r="A361" s="151">
        <v>56</v>
      </c>
      <c r="B361" s="152" t="s">
        <v>336</v>
      </c>
      <c r="C361" s="153" t="s">
        <v>337</v>
      </c>
      <c r="D361" s="154" t="s">
        <v>112</v>
      </c>
      <c r="E361" s="155">
        <v>9.3615999999999993</v>
      </c>
      <c r="F361" s="155"/>
      <c r="G361" s="156">
        <f>E361*F361</f>
        <v>0</v>
      </c>
      <c r="O361" s="150">
        <v>2</v>
      </c>
      <c r="AA361" s="131">
        <v>1</v>
      </c>
      <c r="AB361" s="131">
        <v>7</v>
      </c>
      <c r="AC361" s="131">
        <v>7</v>
      </c>
      <c r="AZ361" s="131">
        <v>2</v>
      </c>
      <c r="BA361" s="131">
        <f>IF(AZ361=1,G361,0)</f>
        <v>0</v>
      </c>
      <c r="BB361" s="131">
        <f>IF(AZ361=2,G361,0)</f>
        <v>0</v>
      </c>
      <c r="BC361" s="131">
        <f>IF(AZ361=3,G361,0)</f>
        <v>0</v>
      </c>
      <c r="BD361" s="131">
        <f>IF(AZ361=4,G361,0)</f>
        <v>0</v>
      </c>
      <c r="BE361" s="131">
        <f>IF(AZ361=5,G361,0)</f>
        <v>0</v>
      </c>
      <c r="CA361" s="157">
        <v>1</v>
      </c>
      <c r="CB361" s="157">
        <v>7</v>
      </c>
      <c r="CZ361" s="131">
        <v>0</v>
      </c>
    </row>
    <row r="362" spans="1:104" x14ac:dyDescent="0.25">
      <c r="A362" s="158"/>
      <c r="B362" s="160"/>
      <c r="C362" s="205" t="s">
        <v>334</v>
      </c>
      <c r="D362" s="206"/>
      <c r="E362" s="161">
        <v>0</v>
      </c>
      <c r="F362" s="162"/>
      <c r="G362" s="163"/>
      <c r="M362" s="159" t="s">
        <v>334</v>
      </c>
      <c r="O362" s="150"/>
    </row>
    <row r="363" spans="1:104" x14ac:dyDescent="0.25">
      <c r="A363" s="158"/>
      <c r="B363" s="160"/>
      <c r="C363" s="205" t="s">
        <v>94</v>
      </c>
      <c r="D363" s="206"/>
      <c r="E363" s="161">
        <v>0</v>
      </c>
      <c r="F363" s="162"/>
      <c r="G363" s="163"/>
      <c r="M363" s="159" t="s">
        <v>94</v>
      </c>
      <c r="O363" s="150"/>
    </row>
    <row r="364" spans="1:104" x14ac:dyDescent="0.25">
      <c r="A364" s="158"/>
      <c r="B364" s="160"/>
      <c r="C364" s="205" t="s">
        <v>88</v>
      </c>
      <c r="D364" s="206"/>
      <c r="E364" s="161">
        <v>0</v>
      </c>
      <c r="F364" s="162"/>
      <c r="G364" s="163"/>
      <c r="M364" s="159" t="s">
        <v>88</v>
      </c>
      <c r="O364" s="150"/>
    </row>
    <row r="365" spans="1:104" x14ac:dyDescent="0.25">
      <c r="A365" s="158"/>
      <c r="B365" s="160"/>
      <c r="C365" s="205" t="s">
        <v>95</v>
      </c>
      <c r="D365" s="206"/>
      <c r="E365" s="161">
        <v>0</v>
      </c>
      <c r="F365" s="162"/>
      <c r="G365" s="163"/>
      <c r="M365" s="159" t="s">
        <v>95</v>
      </c>
      <c r="O365" s="150"/>
    </row>
    <row r="366" spans="1:104" x14ac:dyDescent="0.25">
      <c r="A366" s="158"/>
      <c r="B366" s="160"/>
      <c r="C366" s="205" t="s">
        <v>96</v>
      </c>
      <c r="D366" s="206"/>
      <c r="E366" s="161">
        <v>0</v>
      </c>
      <c r="F366" s="162"/>
      <c r="G366" s="163"/>
      <c r="M366" s="159" t="s">
        <v>96</v>
      </c>
      <c r="O366" s="150"/>
    </row>
    <row r="367" spans="1:104" x14ac:dyDescent="0.25">
      <c r="A367" s="158"/>
      <c r="B367" s="160"/>
      <c r="C367" s="205" t="s">
        <v>317</v>
      </c>
      <c r="D367" s="206"/>
      <c r="E367" s="161">
        <v>0</v>
      </c>
      <c r="F367" s="162"/>
      <c r="G367" s="163"/>
      <c r="M367" s="159" t="s">
        <v>317</v>
      </c>
      <c r="O367" s="150"/>
    </row>
    <row r="368" spans="1:104" x14ac:dyDescent="0.25">
      <c r="A368" s="158"/>
      <c r="B368" s="160"/>
      <c r="C368" s="205" t="s">
        <v>335</v>
      </c>
      <c r="D368" s="206"/>
      <c r="E368" s="161">
        <v>9.3615999999999993</v>
      </c>
      <c r="F368" s="162"/>
      <c r="G368" s="163"/>
      <c r="M368" s="159" t="s">
        <v>335</v>
      </c>
      <c r="O368" s="150"/>
    </row>
    <row r="369" spans="1:104" x14ac:dyDescent="0.25">
      <c r="A369" s="151">
        <v>57</v>
      </c>
      <c r="B369" s="152" t="s">
        <v>338</v>
      </c>
      <c r="C369" s="153" t="s">
        <v>339</v>
      </c>
      <c r="D369" s="154" t="s">
        <v>86</v>
      </c>
      <c r="E369" s="155">
        <v>1</v>
      </c>
      <c r="F369" s="155"/>
      <c r="G369" s="156">
        <f>E369*F369</f>
        <v>0</v>
      </c>
      <c r="O369" s="150">
        <v>2</v>
      </c>
      <c r="AA369" s="131">
        <v>1</v>
      </c>
      <c r="AB369" s="131">
        <v>7</v>
      </c>
      <c r="AC369" s="131">
        <v>7</v>
      </c>
      <c r="AZ369" s="131">
        <v>2</v>
      </c>
      <c r="BA369" s="131">
        <f>IF(AZ369=1,G369,0)</f>
        <v>0</v>
      </c>
      <c r="BB369" s="131">
        <f>IF(AZ369=2,G369,0)</f>
        <v>0</v>
      </c>
      <c r="BC369" s="131">
        <f>IF(AZ369=3,G369,0)</f>
        <v>0</v>
      </c>
      <c r="BD369" s="131">
        <f>IF(AZ369=4,G369,0)</f>
        <v>0</v>
      </c>
      <c r="BE369" s="131">
        <f>IF(AZ369=5,G369,0)</f>
        <v>0</v>
      </c>
      <c r="CA369" s="157">
        <v>1</v>
      </c>
      <c r="CB369" s="157">
        <v>7</v>
      </c>
      <c r="CZ369" s="131">
        <v>0</v>
      </c>
    </row>
    <row r="370" spans="1:104" x14ac:dyDescent="0.25">
      <c r="A370" s="158"/>
      <c r="B370" s="160"/>
      <c r="C370" s="205" t="s">
        <v>101</v>
      </c>
      <c r="D370" s="206"/>
      <c r="E370" s="161">
        <v>0</v>
      </c>
      <c r="F370" s="162"/>
      <c r="G370" s="163"/>
      <c r="M370" s="159" t="s">
        <v>101</v>
      </c>
      <c r="O370" s="150"/>
    </row>
    <row r="371" spans="1:104" x14ac:dyDescent="0.25">
      <c r="A371" s="158"/>
      <c r="B371" s="160"/>
      <c r="C371" s="205" t="s">
        <v>88</v>
      </c>
      <c r="D371" s="206"/>
      <c r="E371" s="161">
        <v>0</v>
      </c>
      <c r="F371" s="162"/>
      <c r="G371" s="163"/>
      <c r="M371" s="159" t="s">
        <v>88</v>
      </c>
      <c r="O371" s="150"/>
    </row>
    <row r="372" spans="1:104" ht="21" x14ac:dyDescent="0.25">
      <c r="A372" s="158"/>
      <c r="B372" s="160"/>
      <c r="C372" s="205" t="s">
        <v>102</v>
      </c>
      <c r="D372" s="206"/>
      <c r="E372" s="161">
        <v>0</v>
      </c>
      <c r="F372" s="162"/>
      <c r="G372" s="163"/>
      <c r="M372" s="159" t="s">
        <v>102</v>
      </c>
      <c r="O372" s="150"/>
    </row>
    <row r="373" spans="1:104" x14ac:dyDescent="0.25">
      <c r="A373" s="158"/>
      <c r="B373" s="160"/>
      <c r="C373" s="205" t="s">
        <v>340</v>
      </c>
      <c r="D373" s="206"/>
      <c r="E373" s="161">
        <v>1</v>
      </c>
      <c r="F373" s="162"/>
      <c r="G373" s="163"/>
      <c r="M373" s="159" t="s">
        <v>340</v>
      </c>
      <c r="O373" s="150"/>
    </row>
    <row r="374" spans="1:104" x14ac:dyDescent="0.25">
      <c r="A374" s="151">
        <v>58</v>
      </c>
      <c r="B374" s="152" t="s">
        <v>341</v>
      </c>
      <c r="C374" s="153" t="s">
        <v>342</v>
      </c>
      <c r="D374" s="154" t="s">
        <v>86</v>
      </c>
      <c r="E374" s="155">
        <v>1</v>
      </c>
      <c r="F374" s="155"/>
      <c r="G374" s="156">
        <f>E374*F374</f>
        <v>0</v>
      </c>
      <c r="O374" s="150">
        <v>2</v>
      </c>
      <c r="AA374" s="131">
        <v>1</v>
      </c>
      <c r="AB374" s="131">
        <v>7</v>
      </c>
      <c r="AC374" s="131">
        <v>7</v>
      </c>
      <c r="AZ374" s="131">
        <v>2</v>
      </c>
      <c r="BA374" s="131">
        <f>IF(AZ374=1,G374,0)</f>
        <v>0</v>
      </c>
      <c r="BB374" s="131">
        <f>IF(AZ374=2,G374,0)</f>
        <v>0</v>
      </c>
      <c r="BC374" s="131">
        <f>IF(AZ374=3,G374,0)</f>
        <v>0</v>
      </c>
      <c r="BD374" s="131">
        <f>IF(AZ374=4,G374,0)</f>
        <v>0</v>
      </c>
      <c r="BE374" s="131">
        <f>IF(AZ374=5,G374,0)</f>
        <v>0</v>
      </c>
      <c r="CA374" s="157">
        <v>1</v>
      </c>
      <c r="CB374" s="157">
        <v>7</v>
      </c>
      <c r="CZ374" s="131">
        <v>0</v>
      </c>
    </row>
    <row r="375" spans="1:104" x14ac:dyDescent="0.25">
      <c r="A375" s="158"/>
      <c r="B375" s="160"/>
      <c r="C375" s="205" t="s">
        <v>101</v>
      </c>
      <c r="D375" s="206"/>
      <c r="E375" s="161">
        <v>0</v>
      </c>
      <c r="F375" s="162"/>
      <c r="G375" s="163"/>
      <c r="M375" s="159" t="s">
        <v>101</v>
      </c>
      <c r="O375" s="150"/>
    </row>
    <row r="376" spans="1:104" x14ac:dyDescent="0.25">
      <c r="A376" s="158"/>
      <c r="B376" s="160"/>
      <c r="C376" s="205" t="s">
        <v>88</v>
      </c>
      <c r="D376" s="206"/>
      <c r="E376" s="161">
        <v>0</v>
      </c>
      <c r="F376" s="162"/>
      <c r="G376" s="163"/>
      <c r="M376" s="159" t="s">
        <v>88</v>
      </c>
      <c r="O376" s="150"/>
    </row>
    <row r="377" spans="1:104" ht="21" x14ac:dyDescent="0.25">
      <c r="A377" s="158"/>
      <c r="B377" s="160"/>
      <c r="C377" s="205" t="s">
        <v>102</v>
      </c>
      <c r="D377" s="206"/>
      <c r="E377" s="161">
        <v>0</v>
      </c>
      <c r="F377" s="162"/>
      <c r="G377" s="163"/>
      <c r="M377" s="159" t="s">
        <v>102</v>
      </c>
      <c r="O377" s="150"/>
    </row>
    <row r="378" spans="1:104" x14ac:dyDescent="0.25">
      <c r="A378" s="158"/>
      <c r="B378" s="160"/>
      <c r="C378" s="205" t="s">
        <v>343</v>
      </c>
      <c r="D378" s="206"/>
      <c r="E378" s="161">
        <v>0</v>
      </c>
      <c r="F378" s="162"/>
      <c r="G378" s="163"/>
      <c r="M378" s="159" t="s">
        <v>343</v>
      </c>
      <c r="O378" s="150"/>
    </row>
    <row r="379" spans="1:104" x14ac:dyDescent="0.25">
      <c r="A379" s="158"/>
      <c r="B379" s="160"/>
      <c r="C379" s="205" t="s">
        <v>344</v>
      </c>
      <c r="D379" s="206"/>
      <c r="E379" s="161">
        <v>1</v>
      </c>
      <c r="F379" s="162"/>
      <c r="G379" s="163"/>
      <c r="M379" s="159" t="s">
        <v>344</v>
      </c>
      <c r="O379" s="150"/>
    </row>
    <row r="380" spans="1:104" x14ac:dyDescent="0.25">
      <c r="A380" s="151">
        <v>59</v>
      </c>
      <c r="B380" s="152" t="s">
        <v>345</v>
      </c>
      <c r="C380" s="153" t="s">
        <v>346</v>
      </c>
      <c r="D380" s="154" t="s">
        <v>86</v>
      </c>
      <c r="E380" s="155">
        <v>1</v>
      </c>
      <c r="F380" s="155"/>
      <c r="G380" s="156">
        <f>E380*F380</f>
        <v>0</v>
      </c>
      <c r="O380" s="150">
        <v>2</v>
      </c>
      <c r="AA380" s="131">
        <v>1</v>
      </c>
      <c r="AB380" s="131">
        <v>7</v>
      </c>
      <c r="AC380" s="131">
        <v>7</v>
      </c>
      <c r="AZ380" s="131">
        <v>2</v>
      </c>
      <c r="BA380" s="131">
        <f>IF(AZ380=1,G380,0)</f>
        <v>0</v>
      </c>
      <c r="BB380" s="131">
        <f>IF(AZ380=2,G380,0)</f>
        <v>0</v>
      </c>
      <c r="BC380" s="131">
        <f>IF(AZ380=3,G380,0)</f>
        <v>0</v>
      </c>
      <c r="BD380" s="131">
        <f>IF(AZ380=4,G380,0)</f>
        <v>0</v>
      </c>
      <c r="BE380" s="131">
        <f>IF(AZ380=5,G380,0)</f>
        <v>0</v>
      </c>
      <c r="CA380" s="157">
        <v>1</v>
      </c>
      <c r="CB380" s="157">
        <v>7</v>
      </c>
      <c r="CZ380" s="131">
        <v>0</v>
      </c>
    </row>
    <row r="381" spans="1:104" x14ac:dyDescent="0.25">
      <c r="A381" s="158"/>
      <c r="B381" s="160"/>
      <c r="C381" s="205" t="s">
        <v>101</v>
      </c>
      <c r="D381" s="206"/>
      <c r="E381" s="161">
        <v>0</v>
      </c>
      <c r="F381" s="162"/>
      <c r="G381" s="163"/>
      <c r="M381" s="159" t="s">
        <v>101</v>
      </c>
      <c r="O381" s="150"/>
    </row>
    <row r="382" spans="1:104" x14ac:dyDescent="0.25">
      <c r="A382" s="158"/>
      <c r="B382" s="160"/>
      <c r="C382" s="205" t="s">
        <v>88</v>
      </c>
      <c r="D382" s="206"/>
      <c r="E382" s="161">
        <v>0</v>
      </c>
      <c r="F382" s="162"/>
      <c r="G382" s="163"/>
      <c r="M382" s="159" t="s">
        <v>88</v>
      </c>
      <c r="O382" s="150"/>
    </row>
    <row r="383" spans="1:104" ht="21" x14ac:dyDescent="0.25">
      <c r="A383" s="158"/>
      <c r="B383" s="160"/>
      <c r="C383" s="205" t="s">
        <v>102</v>
      </c>
      <c r="D383" s="206"/>
      <c r="E383" s="161">
        <v>0</v>
      </c>
      <c r="F383" s="162"/>
      <c r="G383" s="163"/>
      <c r="M383" s="159" t="s">
        <v>102</v>
      </c>
      <c r="O383" s="150"/>
    </row>
    <row r="384" spans="1:104" x14ac:dyDescent="0.25">
      <c r="A384" s="158"/>
      <c r="B384" s="160"/>
      <c r="C384" s="205" t="s">
        <v>340</v>
      </c>
      <c r="D384" s="206"/>
      <c r="E384" s="161">
        <v>1</v>
      </c>
      <c r="F384" s="162"/>
      <c r="G384" s="163"/>
      <c r="M384" s="159" t="s">
        <v>340</v>
      </c>
      <c r="O384" s="150"/>
    </row>
    <row r="385" spans="1:104" x14ac:dyDescent="0.25">
      <c r="A385" s="151">
        <v>60</v>
      </c>
      <c r="B385" s="152" t="s">
        <v>347</v>
      </c>
      <c r="C385" s="153" t="s">
        <v>348</v>
      </c>
      <c r="D385" s="154" t="s">
        <v>86</v>
      </c>
      <c r="E385" s="155">
        <v>1</v>
      </c>
      <c r="F385" s="155"/>
      <c r="G385" s="156">
        <f>E385*F385</f>
        <v>0</v>
      </c>
      <c r="O385" s="150">
        <v>2</v>
      </c>
      <c r="AA385" s="131">
        <v>12</v>
      </c>
      <c r="AB385" s="131">
        <v>0</v>
      </c>
      <c r="AC385" s="131">
        <v>111</v>
      </c>
      <c r="AZ385" s="131">
        <v>2</v>
      </c>
      <c r="BA385" s="131">
        <f>IF(AZ385=1,G385,0)</f>
        <v>0</v>
      </c>
      <c r="BB385" s="131">
        <f>IF(AZ385=2,G385,0)</f>
        <v>0</v>
      </c>
      <c r="BC385" s="131">
        <f>IF(AZ385=3,G385,0)</f>
        <v>0</v>
      </c>
      <c r="BD385" s="131">
        <f>IF(AZ385=4,G385,0)</f>
        <v>0</v>
      </c>
      <c r="BE385" s="131">
        <f>IF(AZ385=5,G385,0)</f>
        <v>0</v>
      </c>
      <c r="CA385" s="157">
        <v>12</v>
      </c>
      <c r="CB385" s="157">
        <v>0</v>
      </c>
      <c r="CZ385" s="131">
        <v>3.9500000000000004E-3</v>
      </c>
    </row>
    <row r="386" spans="1:104" x14ac:dyDescent="0.25">
      <c r="A386" s="158"/>
      <c r="B386" s="160"/>
      <c r="C386" s="205" t="s">
        <v>101</v>
      </c>
      <c r="D386" s="206"/>
      <c r="E386" s="161">
        <v>0</v>
      </c>
      <c r="F386" s="162"/>
      <c r="G386" s="163"/>
      <c r="M386" s="159" t="s">
        <v>101</v>
      </c>
      <c r="O386" s="150"/>
    </row>
    <row r="387" spans="1:104" x14ac:dyDescent="0.25">
      <c r="A387" s="158"/>
      <c r="B387" s="160"/>
      <c r="C387" s="205" t="s">
        <v>88</v>
      </c>
      <c r="D387" s="206"/>
      <c r="E387" s="161">
        <v>0</v>
      </c>
      <c r="F387" s="162"/>
      <c r="G387" s="163"/>
      <c r="M387" s="159" t="s">
        <v>88</v>
      </c>
      <c r="O387" s="150"/>
    </row>
    <row r="388" spans="1:104" ht="21" x14ac:dyDescent="0.25">
      <c r="A388" s="158"/>
      <c r="B388" s="160"/>
      <c r="C388" s="205" t="s">
        <v>102</v>
      </c>
      <c r="D388" s="206"/>
      <c r="E388" s="161">
        <v>0</v>
      </c>
      <c r="F388" s="162"/>
      <c r="G388" s="163"/>
      <c r="M388" s="159" t="s">
        <v>102</v>
      </c>
      <c r="O388" s="150"/>
    </row>
    <row r="389" spans="1:104" x14ac:dyDescent="0.25">
      <c r="A389" s="158"/>
      <c r="B389" s="160"/>
      <c r="C389" s="205" t="s">
        <v>343</v>
      </c>
      <c r="D389" s="206"/>
      <c r="E389" s="161">
        <v>0</v>
      </c>
      <c r="F389" s="162"/>
      <c r="G389" s="163"/>
      <c r="M389" s="159" t="s">
        <v>343</v>
      </c>
      <c r="O389" s="150"/>
    </row>
    <row r="390" spans="1:104" x14ac:dyDescent="0.25">
      <c r="A390" s="158"/>
      <c r="B390" s="160"/>
      <c r="C390" s="205" t="s">
        <v>344</v>
      </c>
      <c r="D390" s="206"/>
      <c r="E390" s="161">
        <v>1</v>
      </c>
      <c r="F390" s="162"/>
      <c r="G390" s="163"/>
      <c r="M390" s="159" t="s">
        <v>344</v>
      </c>
      <c r="O390" s="150"/>
    </row>
    <row r="391" spans="1:104" ht="20.399999999999999" x14ac:dyDescent="0.25">
      <c r="A391" s="151">
        <v>61</v>
      </c>
      <c r="B391" s="152" t="s">
        <v>349</v>
      </c>
      <c r="C391" s="153" t="s">
        <v>350</v>
      </c>
      <c r="D391" s="154" t="s">
        <v>86</v>
      </c>
      <c r="E391" s="155">
        <v>1</v>
      </c>
      <c r="F391" s="155"/>
      <c r="G391" s="156">
        <f>E391*F391</f>
        <v>0</v>
      </c>
      <c r="O391" s="150">
        <v>2</v>
      </c>
      <c r="AA391" s="131">
        <v>12</v>
      </c>
      <c r="AB391" s="131">
        <v>0</v>
      </c>
      <c r="AC391" s="131">
        <v>112</v>
      </c>
      <c r="AZ391" s="131">
        <v>2</v>
      </c>
      <c r="BA391" s="131">
        <f>IF(AZ391=1,G391,0)</f>
        <v>0</v>
      </c>
      <c r="BB391" s="131">
        <f>IF(AZ391=2,G391,0)</f>
        <v>0</v>
      </c>
      <c r="BC391" s="131">
        <f>IF(AZ391=3,G391,0)</f>
        <v>0</v>
      </c>
      <c r="BD391" s="131">
        <f>IF(AZ391=4,G391,0)</f>
        <v>0</v>
      </c>
      <c r="BE391" s="131">
        <f>IF(AZ391=5,G391,0)</f>
        <v>0</v>
      </c>
      <c r="CA391" s="157">
        <v>12</v>
      </c>
      <c r="CB391" s="157">
        <v>0</v>
      </c>
      <c r="CZ391" s="131">
        <v>4.2999999999999997E-2</v>
      </c>
    </row>
    <row r="392" spans="1:104" x14ac:dyDescent="0.25">
      <c r="A392" s="158"/>
      <c r="B392" s="160"/>
      <c r="C392" s="205" t="s">
        <v>351</v>
      </c>
      <c r="D392" s="206"/>
      <c r="E392" s="161">
        <v>0</v>
      </c>
      <c r="F392" s="162"/>
      <c r="G392" s="163"/>
      <c r="M392" s="159" t="s">
        <v>351</v>
      </c>
      <c r="O392" s="150"/>
    </row>
    <row r="393" spans="1:104" x14ac:dyDescent="0.25">
      <c r="A393" s="158"/>
      <c r="B393" s="160"/>
      <c r="C393" s="205" t="s">
        <v>352</v>
      </c>
      <c r="D393" s="206"/>
      <c r="E393" s="161">
        <v>0</v>
      </c>
      <c r="F393" s="162"/>
      <c r="G393" s="163"/>
      <c r="M393" s="159" t="s">
        <v>352</v>
      </c>
      <c r="O393" s="150"/>
    </row>
    <row r="394" spans="1:104" x14ac:dyDescent="0.25">
      <c r="A394" s="158"/>
      <c r="B394" s="160"/>
      <c r="C394" s="205" t="s">
        <v>101</v>
      </c>
      <c r="D394" s="206"/>
      <c r="E394" s="161">
        <v>0</v>
      </c>
      <c r="F394" s="162"/>
      <c r="G394" s="163"/>
      <c r="M394" s="159" t="s">
        <v>101</v>
      </c>
      <c r="O394" s="150"/>
    </row>
    <row r="395" spans="1:104" x14ac:dyDescent="0.25">
      <c r="A395" s="158"/>
      <c r="B395" s="160"/>
      <c r="C395" s="205" t="s">
        <v>88</v>
      </c>
      <c r="D395" s="206"/>
      <c r="E395" s="161">
        <v>0</v>
      </c>
      <c r="F395" s="162"/>
      <c r="G395" s="163"/>
      <c r="M395" s="159" t="s">
        <v>88</v>
      </c>
      <c r="O395" s="150"/>
    </row>
    <row r="396" spans="1:104" ht="21" x14ac:dyDescent="0.25">
      <c r="A396" s="158"/>
      <c r="B396" s="160"/>
      <c r="C396" s="205" t="s">
        <v>102</v>
      </c>
      <c r="D396" s="206"/>
      <c r="E396" s="161">
        <v>0</v>
      </c>
      <c r="F396" s="162"/>
      <c r="G396" s="163"/>
      <c r="M396" s="159" t="s">
        <v>102</v>
      </c>
      <c r="O396" s="150"/>
    </row>
    <row r="397" spans="1:104" x14ac:dyDescent="0.25">
      <c r="A397" s="158"/>
      <c r="B397" s="160"/>
      <c r="C397" s="205" t="s">
        <v>340</v>
      </c>
      <c r="D397" s="206"/>
      <c r="E397" s="161">
        <v>1</v>
      </c>
      <c r="F397" s="162"/>
      <c r="G397" s="163"/>
      <c r="M397" s="159" t="s">
        <v>340</v>
      </c>
      <c r="O397" s="150"/>
    </row>
    <row r="398" spans="1:104" x14ac:dyDescent="0.25">
      <c r="A398" s="151">
        <v>62</v>
      </c>
      <c r="B398" s="152" t="s">
        <v>353</v>
      </c>
      <c r="C398" s="153" t="s">
        <v>354</v>
      </c>
      <c r="D398" s="154" t="s">
        <v>298</v>
      </c>
      <c r="E398" s="155">
        <v>4.6949999999999999E-2</v>
      </c>
      <c r="F398" s="155"/>
      <c r="G398" s="156">
        <f>E398*F398</f>
        <v>0</v>
      </c>
      <c r="O398" s="150">
        <v>2</v>
      </c>
      <c r="AA398" s="131">
        <v>7</v>
      </c>
      <c r="AB398" s="131">
        <v>1001</v>
      </c>
      <c r="AC398" s="131">
        <v>5</v>
      </c>
      <c r="AZ398" s="131">
        <v>2</v>
      </c>
      <c r="BA398" s="131">
        <f>IF(AZ398=1,G398,0)</f>
        <v>0</v>
      </c>
      <c r="BB398" s="131">
        <f>IF(AZ398=2,G398,0)</f>
        <v>0</v>
      </c>
      <c r="BC398" s="131">
        <f>IF(AZ398=3,G398,0)</f>
        <v>0</v>
      </c>
      <c r="BD398" s="131">
        <f>IF(AZ398=4,G398,0)</f>
        <v>0</v>
      </c>
      <c r="BE398" s="131">
        <f>IF(AZ398=5,G398,0)</f>
        <v>0</v>
      </c>
      <c r="CA398" s="157">
        <v>7</v>
      </c>
      <c r="CB398" s="157">
        <v>1001</v>
      </c>
      <c r="CZ398" s="131">
        <v>0</v>
      </c>
    </row>
    <row r="399" spans="1:104" x14ac:dyDescent="0.25">
      <c r="A399" s="164"/>
      <c r="B399" s="165" t="s">
        <v>77</v>
      </c>
      <c r="C399" s="166" t="str">
        <f>CONCATENATE(B352," ",C352)</f>
        <v>766 Konstrukce truhlářské</v>
      </c>
      <c r="D399" s="167"/>
      <c r="E399" s="168"/>
      <c r="F399" s="169"/>
      <c r="G399" s="170">
        <f>SUM(G352:G398)</f>
        <v>0</v>
      </c>
      <c r="O399" s="150">
        <v>4</v>
      </c>
      <c r="BA399" s="171">
        <f>SUM(BA352:BA398)</f>
        <v>0</v>
      </c>
      <c r="BB399" s="171">
        <f>SUM(BB352:BB398)</f>
        <v>0</v>
      </c>
      <c r="BC399" s="171">
        <f>SUM(BC352:BC398)</f>
        <v>0</v>
      </c>
      <c r="BD399" s="171">
        <f>SUM(BD352:BD398)</f>
        <v>0</v>
      </c>
      <c r="BE399" s="171">
        <f>SUM(BE352:BE398)</f>
        <v>0</v>
      </c>
    </row>
    <row r="400" spans="1:104" x14ac:dyDescent="0.25">
      <c r="A400" s="144" t="s">
        <v>74</v>
      </c>
      <c r="B400" s="145" t="s">
        <v>355</v>
      </c>
      <c r="C400" s="146" t="s">
        <v>356</v>
      </c>
      <c r="D400" s="147"/>
      <c r="E400" s="148"/>
      <c r="F400" s="148"/>
      <c r="G400" s="149"/>
      <c r="O400" s="150">
        <v>1</v>
      </c>
    </row>
    <row r="401" spans="1:104" x14ac:dyDescent="0.25">
      <c r="A401" s="151">
        <v>63</v>
      </c>
      <c r="B401" s="152" t="s">
        <v>357</v>
      </c>
      <c r="C401" s="153" t="s">
        <v>358</v>
      </c>
      <c r="D401" s="154" t="s">
        <v>112</v>
      </c>
      <c r="E401" s="155">
        <v>1003.8150000000001</v>
      </c>
      <c r="F401" s="155"/>
      <c r="G401" s="156">
        <f>E401*F401</f>
        <v>0</v>
      </c>
      <c r="O401" s="150">
        <v>2</v>
      </c>
      <c r="AA401" s="131">
        <v>1</v>
      </c>
      <c r="AB401" s="131">
        <v>7</v>
      </c>
      <c r="AC401" s="131">
        <v>7</v>
      </c>
      <c r="AZ401" s="131">
        <v>2</v>
      </c>
      <c r="BA401" s="131">
        <f>IF(AZ401=1,G401,0)</f>
        <v>0</v>
      </c>
      <c r="BB401" s="131">
        <f>IF(AZ401=2,G401,0)</f>
        <v>0</v>
      </c>
      <c r="BC401" s="131">
        <f>IF(AZ401=3,G401,0)</f>
        <v>0</v>
      </c>
      <c r="BD401" s="131">
        <f>IF(AZ401=4,G401,0)</f>
        <v>0</v>
      </c>
      <c r="BE401" s="131">
        <f>IF(AZ401=5,G401,0)</f>
        <v>0</v>
      </c>
      <c r="CA401" s="157">
        <v>1</v>
      </c>
      <c r="CB401" s="157">
        <v>7</v>
      </c>
      <c r="CZ401" s="131">
        <v>0</v>
      </c>
    </row>
    <row r="402" spans="1:104" x14ac:dyDescent="0.25">
      <c r="A402" s="158"/>
      <c r="B402" s="160"/>
      <c r="C402" s="205" t="s">
        <v>87</v>
      </c>
      <c r="D402" s="206"/>
      <c r="E402" s="161">
        <v>0</v>
      </c>
      <c r="F402" s="162"/>
      <c r="G402" s="163"/>
      <c r="M402" s="159" t="s">
        <v>87</v>
      </c>
      <c r="O402" s="150"/>
    </row>
    <row r="403" spans="1:104" x14ac:dyDescent="0.25">
      <c r="A403" s="158"/>
      <c r="B403" s="160"/>
      <c r="C403" s="205" t="s">
        <v>88</v>
      </c>
      <c r="D403" s="206"/>
      <c r="E403" s="161">
        <v>0</v>
      </c>
      <c r="F403" s="162"/>
      <c r="G403" s="163"/>
      <c r="M403" s="159" t="s">
        <v>88</v>
      </c>
      <c r="O403" s="150"/>
    </row>
    <row r="404" spans="1:104" ht="21" x14ac:dyDescent="0.25">
      <c r="A404" s="158"/>
      <c r="B404" s="160"/>
      <c r="C404" s="205" t="s">
        <v>359</v>
      </c>
      <c r="D404" s="206"/>
      <c r="E404" s="161">
        <v>0</v>
      </c>
      <c r="F404" s="162"/>
      <c r="G404" s="163"/>
      <c r="M404" s="159" t="s">
        <v>359</v>
      </c>
      <c r="O404" s="150"/>
    </row>
    <row r="405" spans="1:104" x14ac:dyDescent="0.25">
      <c r="A405" s="158"/>
      <c r="B405" s="160"/>
      <c r="C405" s="205" t="s">
        <v>360</v>
      </c>
      <c r="D405" s="206"/>
      <c r="E405" s="161">
        <v>0</v>
      </c>
      <c r="F405" s="162"/>
      <c r="G405" s="163"/>
      <c r="M405" s="159" t="s">
        <v>360</v>
      </c>
      <c r="O405" s="150"/>
    </row>
    <row r="406" spans="1:104" x14ac:dyDescent="0.25">
      <c r="A406" s="158"/>
      <c r="B406" s="160"/>
      <c r="C406" s="205" t="s">
        <v>361</v>
      </c>
      <c r="D406" s="206"/>
      <c r="E406" s="161">
        <v>11.61</v>
      </c>
      <c r="F406" s="162"/>
      <c r="G406" s="163"/>
      <c r="M406" s="159" t="s">
        <v>361</v>
      </c>
      <c r="O406" s="150"/>
    </row>
    <row r="407" spans="1:104" x14ac:dyDescent="0.25">
      <c r="A407" s="158"/>
      <c r="B407" s="160"/>
      <c r="C407" s="205" t="s">
        <v>362</v>
      </c>
      <c r="D407" s="206"/>
      <c r="E407" s="161">
        <v>0.94</v>
      </c>
      <c r="F407" s="162"/>
      <c r="G407" s="163"/>
      <c r="M407" s="159" t="s">
        <v>362</v>
      </c>
      <c r="O407" s="150"/>
    </row>
    <row r="408" spans="1:104" x14ac:dyDescent="0.25">
      <c r="A408" s="158"/>
      <c r="B408" s="160"/>
      <c r="C408" s="205" t="s">
        <v>363</v>
      </c>
      <c r="D408" s="206"/>
      <c r="E408" s="161">
        <v>1.28</v>
      </c>
      <c r="F408" s="162"/>
      <c r="G408" s="163"/>
      <c r="M408" s="159" t="s">
        <v>363</v>
      </c>
      <c r="O408" s="150"/>
    </row>
    <row r="409" spans="1:104" x14ac:dyDescent="0.25">
      <c r="A409" s="158"/>
      <c r="B409" s="160"/>
      <c r="C409" s="205" t="s">
        <v>364</v>
      </c>
      <c r="D409" s="206"/>
      <c r="E409" s="161">
        <v>26.16</v>
      </c>
      <c r="F409" s="162"/>
      <c r="G409" s="163"/>
      <c r="M409" s="159" t="s">
        <v>364</v>
      </c>
      <c r="O409" s="150"/>
    </row>
    <row r="410" spans="1:104" x14ac:dyDescent="0.25">
      <c r="A410" s="158"/>
      <c r="B410" s="160"/>
      <c r="C410" s="205" t="s">
        <v>365</v>
      </c>
      <c r="D410" s="206"/>
      <c r="E410" s="161">
        <v>10.1</v>
      </c>
      <c r="F410" s="162"/>
      <c r="G410" s="163"/>
      <c r="M410" s="159" t="s">
        <v>365</v>
      </c>
      <c r="O410" s="150"/>
    </row>
    <row r="411" spans="1:104" x14ac:dyDescent="0.25">
      <c r="A411" s="158"/>
      <c r="B411" s="160"/>
      <c r="C411" s="205" t="s">
        <v>366</v>
      </c>
      <c r="D411" s="206"/>
      <c r="E411" s="161">
        <v>3.42</v>
      </c>
      <c r="F411" s="162"/>
      <c r="G411" s="163"/>
      <c r="M411" s="159" t="s">
        <v>366</v>
      </c>
      <c r="O411" s="150"/>
    </row>
    <row r="412" spans="1:104" x14ac:dyDescent="0.25">
      <c r="A412" s="158"/>
      <c r="B412" s="160"/>
      <c r="C412" s="205" t="s">
        <v>367</v>
      </c>
      <c r="D412" s="206"/>
      <c r="E412" s="161">
        <v>3.42</v>
      </c>
      <c r="F412" s="162"/>
      <c r="G412" s="163"/>
      <c r="M412" s="159" t="s">
        <v>367</v>
      </c>
      <c r="O412" s="150"/>
    </row>
    <row r="413" spans="1:104" x14ac:dyDescent="0.25">
      <c r="A413" s="158"/>
      <c r="B413" s="160"/>
      <c r="C413" s="205" t="s">
        <v>368</v>
      </c>
      <c r="D413" s="206"/>
      <c r="E413" s="161">
        <v>10.1</v>
      </c>
      <c r="F413" s="162"/>
      <c r="G413" s="163"/>
      <c r="M413" s="159" t="s">
        <v>368</v>
      </c>
      <c r="O413" s="150"/>
    </row>
    <row r="414" spans="1:104" x14ac:dyDescent="0.25">
      <c r="A414" s="158"/>
      <c r="B414" s="160"/>
      <c r="C414" s="205" t="s">
        <v>369</v>
      </c>
      <c r="D414" s="206"/>
      <c r="E414" s="161">
        <v>14.46</v>
      </c>
      <c r="F414" s="162"/>
      <c r="G414" s="163"/>
      <c r="M414" s="159" t="s">
        <v>369</v>
      </c>
      <c r="O414" s="150"/>
    </row>
    <row r="415" spans="1:104" x14ac:dyDescent="0.25">
      <c r="A415" s="158"/>
      <c r="B415" s="160"/>
      <c r="C415" s="205" t="s">
        <v>370</v>
      </c>
      <c r="D415" s="206"/>
      <c r="E415" s="161">
        <v>18.100000000000001</v>
      </c>
      <c r="F415" s="162"/>
      <c r="G415" s="163"/>
      <c r="M415" s="159" t="s">
        <v>370</v>
      </c>
      <c r="O415" s="150"/>
    </row>
    <row r="416" spans="1:104" ht="21" x14ac:dyDescent="0.25">
      <c r="A416" s="158"/>
      <c r="B416" s="160"/>
      <c r="C416" s="205" t="s">
        <v>642</v>
      </c>
      <c r="D416" s="206"/>
      <c r="E416" s="161">
        <v>0</v>
      </c>
      <c r="F416" s="162"/>
      <c r="G416" s="163"/>
      <c r="M416" s="184" t="s">
        <v>642</v>
      </c>
      <c r="O416" s="150"/>
    </row>
    <row r="417" spans="1:15" x14ac:dyDescent="0.25">
      <c r="A417" s="158"/>
      <c r="B417" s="160"/>
      <c r="C417" s="205" t="s">
        <v>123</v>
      </c>
      <c r="D417" s="206"/>
      <c r="E417" s="161">
        <v>3.32</v>
      </c>
      <c r="F417" s="162"/>
      <c r="G417" s="163"/>
      <c r="M417" s="159" t="s">
        <v>123</v>
      </c>
      <c r="O417" s="150"/>
    </row>
    <row r="418" spans="1:15" x14ac:dyDescent="0.25">
      <c r="A418" s="158"/>
      <c r="B418" s="160"/>
      <c r="C418" s="205" t="s">
        <v>126</v>
      </c>
      <c r="D418" s="206"/>
      <c r="E418" s="161">
        <v>5.13</v>
      </c>
      <c r="F418" s="162"/>
      <c r="G418" s="163"/>
      <c r="M418" s="159" t="s">
        <v>126</v>
      </c>
      <c r="O418" s="150"/>
    </row>
    <row r="419" spans="1:15" x14ac:dyDescent="0.25">
      <c r="A419" s="158"/>
      <c r="B419" s="160"/>
      <c r="C419" s="205" t="s">
        <v>127</v>
      </c>
      <c r="D419" s="206"/>
      <c r="E419" s="161">
        <v>5.3</v>
      </c>
      <c r="F419" s="162"/>
      <c r="G419" s="163"/>
      <c r="M419" s="159" t="s">
        <v>127</v>
      </c>
      <c r="O419" s="150"/>
    </row>
    <row r="420" spans="1:15" ht="21" x14ac:dyDescent="0.25">
      <c r="A420" s="158"/>
      <c r="B420" s="160"/>
      <c r="C420" s="205" t="s">
        <v>371</v>
      </c>
      <c r="D420" s="206"/>
      <c r="E420" s="161">
        <v>0</v>
      </c>
      <c r="F420" s="162"/>
      <c r="G420" s="163"/>
      <c r="M420" s="159" t="s">
        <v>371</v>
      </c>
      <c r="O420" s="150"/>
    </row>
    <row r="421" spans="1:15" x14ac:dyDescent="0.25">
      <c r="A421" s="158"/>
      <c r="B421" s="160"/>
      <c r="C421" s="205" t="s">
        <v>372</v>
      </c>
      <c r="D421" s="206"/>
      <c r="E421" s="161">
        <v>0</v>
      </c>
      <c r="F421" s="162"/>
      <c r="G421" s="163"/>
      <c r="M421" s="159" t="s">
        <v>372</v>
      </c>
      <c r="O421" s="150"/>
    </row>
    <row r="422" spans="1:15" x14ac:dyDescent="0.25">
      <c r="A422" s="158"/>
      <c r="B422" s="160"/>
      <c r="C422" s="205" t="s">
        <v>373</v>
      </c>
      <c r="D422" s="206"/>
      <c r="E422" s="161">
        <v>27.3</v>
      </c>
      <c r="F422" s="162"/>
      <c r="G422" s="163"/>
      <c r="M422" s="159" t="s">
        <v>373</v>
      </c>
      <c r="O422" s="150"/>
    </row>
    <row r="423" spans="1:15" x14ac:dyDescent="0.25">
      <c r="A423" s="158"/>
      <c r="B423" s="160"/>
      <c r="C423" s="205" t="s">
        <v>94</v>
      </c>
      <c r="D423" s="206"/>
      <c r="E423" s="161">
        <v>0</v>
      </c>
      <c r="F423" s="162"/>
      <c r="G423" s="163"/>
      <c r="M423" s="159" t="s">
        <v>94</v>
      </c>
      <c r="O423" s="150"/>
    </row>
    <row r="424" spans="1:15" x14ac:dyDescent="0.25">
      <c r="A424" s="158"/>
      <c r="B424" s="160"/>
      <c r="C424" s="205" t="s">
        <v>88</v>
      </c>
      <c r="D424" s="206"/>
      <c r="E424" s="161">
        <v>0</v>
      </c>
      <c r="F424" s="162"/>
      <c r="G424" s="163"/>
      <c r="M424" s="159" t="s">
        <v>88</v>
      </c>
      <c r="O424" s="150"/>
    </row>
    <row r="425" spans="1:15" ht="21" x14ac:dyDescent="0.25">
      <c r="A425" s="158"/>
      <c r="B425" s="160"/>
      <c r="C425" s="205" t="s">
        <v>359</v>
      </c>
      <c r="D425" s="206"/>
      <c r="E425" s="161">
        <v>0</v>
      </c>
      <c r="F425" s="162"/>
      <c r="G425" s="163"/>
      <c r="M425" s="159" t="s">
        <v>359</v>
      </c>
      <c r="O425" s="150"/>
    </row>
    <row r="426" spans="1:15" x14ac:dyDescent="0.25">
      <c r="A426" s="158"/>
      <c r="B426" s="160"/>
      <c r="C426" s="205" t="s">
        <v>360</v>
      </c>
      <c r="D426" s="206"/>
      <c r="E426" s="161">
        <v>0</v>
      </c>
      <c r="F426" s="162"/>
      <c r="G426" s="163"/>
      <c r="M426" s="159" t="s">
        <v>360</v>
      </c>
      <c r="O426" s="150"/>
    </row>
    <row r="427" spans="1:15" x14ac:dyDescent="0.25">
      <c r="A427" s="158"/>
      <c r="B427" s="160"/>
      <c r="C427" s="205" t="s">
        <v>374</v>
      </c>
      <c r="D427" s="206"/>
      <c r="E427" s="161">
        <v>22.58</v>
      </c>
      <c r="F427" s="162"/>
      <c r="G427" s="163"/>
      <c r="M427" s="159" t="s">
        <v>374</v>
      </c>
      <c r="O427" s="150"/>
    </row>
    <row r="428" spans="1:15" x14ac:dyDescent="0.25">
      <c r="A428" s="158"/>
      <c r="B428" s="160"/>
      <c r="C428" s="205" t="s">
        <v>375</v>
      </c>
      <c r="D428" s="206"/>
      <c r="E428" s="161">
        <v>5.5</v>
      </c>
      <c r="F428" s="162"/>
      <c r="G428" s="163"/>
      <c r="M428" s="159" t="s">
        <v>375</v>
      </c>
      <c r="O428" s="150"/>
    </row>
    <row r="429" spans="1:15" x14ac:dyDescent="0.25">
      <c r="A429" s="158"/>
      <c r="B429" s="160"/>
      <c r="C429" s="205" t="s">
        <v>376</v>
      </c>
      <c r="D429" s="206"/>
      <c r="E429" s="161">
        <v>9.1199999999999992</v>
      </c>
      <c r="F429" s="162"/>
      <c r="G429" s="163"/>
      <c r="M429" s="159" t="s">
        <v>376</v>
      </c>
      <c r="O429" s="150"/>
    </row>
    <row r="430" spans="1:15" x14ac:dyDescent="0.25">
      <c r="A430" s="158"/>
      <c r="B430" s="160"/>
      <c r="C430" s="205" t="s">
        <v>377</v>
      </c>
      <c r="D430" s="206"/>
      <c r="E430" s="161">
        <v>23.16</v>
      </c>
      <c r="F430" s="162"/>
      <c r="G430" s="163"/>
      <c r="M430" s="159" t="s">
        <v>377</v>
      </c>
      <c r="O430" s="150"/>
    </row>
    <row r="431" spans="1:15" x14ac:dyDescent="0.25">
      <c r="A431" s="158"/>
      <c r="B431" s="160"/>
      <c r="C431" s="205" t="s">
        <v>378</v>
      </c>
      <c r="D431" s="206"/>
      <c r="E431" s="161">
        <v>3.6</v>
      </c>
      <c r="F431" s="162"/>
      <c r="G431" s="163"/>
      <c r="M431" s="159" t="s">
        <v>378</v>
      </c>
      <c r="O431" s="150"/>
    </row>
    <row r="432" spans="1:15" x14ac:dyDescent="0.25">
      <c r="A432" s="158"/>
      <c r="B432" s="160"/>
      <c r="C432" s="205" t="s">
        <v>379</v>
      </c>
      <c r="D432" s="206"/>
      <c r="E432" s="161">
        <v>26.23</v>
      </c>
      <c r="F432" s="162"/>
      <c r="G432" s="163"/>
      <c r="M432" s="159" t="s">
        <v>379</v>
      </c>
      <c r="O432" s="150"/>
    </row>
    <row r="433" spans="1:15" x14ac:dyDescent="0.25">
      <c r="A433" s="158"/>
      <c r="B433" s="160"/>
      <c r="C433" s="205" t="s">
        <v>380</v>
      </c>
      <c r="D433" s="206"/>
      <c r="E433" s="161">
        <v>5.37</v>
      </c>
      <c r="F433" s="162"/>
      <c r="G433" s="163"/>
      <c r="M433" s="159" t="s">
        <v>380</v>
      </c>
      <c r="O433" s="150"/>
    </row>
    <row r="434" spans="1:15" x14ac:dyDescent="0.25">
      <c r="A434" s="158"/>
      <c r="B434" s="160"/>
      <c r="C434" s="205" t="s">
        <v>381</v>
      </c>
      <c r="D434" s="206"/>
      <c r="E434" s="161">
        <v>10.37</v>
      </c>
      <c r="F434" s="162"/>
      <c r="G434" s="163"/>
      <c r="M434" s="159" t="s">
        <v>381</v>
      </c>
      <c r="O434" s="150"/>
    </row>
    <row r="435" spans="1:15" x14ac:dyDescent="0.25">
      <c r="A435" s="158"/>
      <c r="B435" s="160"/>
      <c r="C435" s="205" t="s">
        <v>382</v>
      </c>
      <c r="D435" s="206"/>
      <c r="E435" s="161">
        <v>26.76</v>
      </c>
      <c r="F435" s="162"/>
      <c r="G435" s="163"/>
      <c r="M435" s="159" t="s">
        <v>382</v>
      </c>
      <c r="O435" s="150"/>
    </row>
    <row r="436" spans="1:15" x14ac:dyDescent="0.25">
      <c r="A436" s="158"/>
      <c r="B436" s="160"/>
      <c r="C436" s="205" t="s">
        <v>383</v>
      </c>
      <c r="D436" s="206"/>
      <c r="E436" s="161">
        <v>14.69</v>
      </c>
      <c r="F436" s="162"/>
      <c r="G436" s="163"/>
      <c r="M436" s="159" t="s">
        <v>383</v>
      </c>
      <c r="O436" s="150"/>
    </row>
    <row r="437" spans="1:15" x14ac:dyDescent="0.25">
      <c r="A437" s="158"/>
      <c r="B437" s="160"/>
      <c r="C437" s="205" t="s">
        <v>384</v>
      </c>
      <c r="D437" s="206"/>
      <c r="E437" s="161">
        <v>1.26</v>
      </c>
      <c r="F437" s="162"/>
      <c r="G437" s="163"/>
      <c r="M437" s="159" t="s">
        <v>384</v>
      </c>
      <c r="O437" s="150"/>
    </row>
    <row r="438" spans="1:15" ht="21" x14ac:dyDescent="0.25">
      <c r="A438" s="158"/>
      <c r="B438" s="160"/>
      <c r="C438" s="205" t="s">
        <v>642</v>
      </c>
      <c r="D438" s="206"/>
      <c r="E438" s="161">
        <v>0</v>
      </c>
      <c r="F438" s="162"/>
      <c r="G438" s="163"/>
      <c r="M438" s="184" t="s">
        <v>642</v>
      </c>
      <c r="O438" s="150"/>
    </row>
    <row r="439" spans="1:15" x14ac:dyDescent="0.25">
      <c r="A439" s="158"/>
      <c r="B439" s="160"/>
      <c r="C439" s="205" t="s">
        <v>385</v>
      </c>
      <c r="D439" s="206"/>
      <c r="E439" s="161">
        <v>12.61</v>
      </c>
      <c r="F439" s="162"/>
      <c r="G439" s="163"/>
      <c r="M439" s="159" t="s">
        <v>385</v>
      </c>
      <c r="O439" s="150"/>
    </row>
    <row r="440" spans="1:15" x14ac:dyDescent="0.25">
      <c r="A440" s="158"/>
      <c r="B440" s="160"/>
      <c r="C440" s="205" t="s">
        <v>128</v>
      </c>
      <c r="D440" s="206"/>
      <c r="E440" s="161">
        <v>5.4</v>
      </c>
      <c r="F440" s="162"/>
      <c r="G440" s="163"/>
      <c r="M440" s="159" t="s">
        <v>128</v>
      </c>
      <c r="O440" s="150"/>
    </row>
    <row r="441" spans="1:15" x14ac:dyDescent="0.25">
      <c r="A441" s="158"/>
      <c r="B441" s="160"/>
      <c r="C441" s="205" t="s">
        <v>386</v>
      </c>
      <c r="D441" s="206"/>
      <c r="E441" s="161">
        <v>17.649999999999999</v>
      </c>
      <c r="F441" s="162"/>
      <c r="G441" s="163"/>
      <c r="M441" s="159" t="s">
        <v>386</v>
      </c>
      <c r="O441" s="150"/>
    </row>
    <row r="442" spans="1:15" x14ac:dyDescent="0.25">
      <c r="A442" s="158"/>
      <c r="B442" s="160"/>
      <c r="C442" s="205" t="s">
        <v>129</v>
      </c>
      <c r="D442" s="206"/>
      <c r="E442" s="161">
        <v>5.7</v>
      </c>
      <c r="F442" s="162"/>
      <c r="G442" s="163"/>
      <c r="M442" s="159" t="s">
        <v>129</v>
      </c>
      <c r="O442" s="150"/>
    </row>
    <row r="443" spans="1:15" ht="21" x14ac:dyDescent="0.25">
      <c r="A443" s="158"/>
      <c r="B443" s="160"/>
      <c r="C443" s="205" t="s">
        <v>371</v>
      </c>
      <c r="D443" s="206"/>
      <c r="E443" s="161">
        <v>0</v>
      </c>
      <c r="F443" s="162"/>
      <c r="G443" s="163"/>
      <c r="M443" s="159" t="s">
        <v>371</v>
      </c>
      <c r="O443" s="150"/>
    </row>
    <row r="444" spans="1:15" x14ac:dyDescent="0.25">
      <c r="A444" s="158"/>
      <c r="B444" s="160"/>
      <c r="C444" s="205" t="s">
        <v>372</v>
      </c>
      <c r="D444" s="206"/>
      <c r="E444" s="161">
        <v>0</v>
      </c>
      <c r="F444" s="162"/>
      <c r="G444" s="163"/>
      <c r="M444" s="159" t="s">
        <v>372</v>
      </c>
      <c r="O444" s="150"/>
    </row>
    <row r="445" spans="1:15" x14ac:dyDescent="0.25">
      <c r="A445" s="158"/>
      <c r="B445" s="160"/>
      <c r="C445" s="205" t="s">
        <v>387</v>
      </c>
      <c r="D445" s="206"/>
      <c r="E445" s="161">
        <v>2.88</v>
      </c>
      <c r="F445" s="162"/>
      <c r="G445" s="163"/>
      <c r="M445" s="159" t="s">
        <v>387</v>
      </c>
      <c r="O445" s="150"/>
    </row>
    <row r="446" spans="1:15" x14ac:dyDescent="0.25">
      <c r="A446" s="158"/>
      <c r="B446" s="160"/>
      <c r="C446" s="207" t="s">
        <v>388</v>
      </c>
      <c r="D446" s="206"/>
      <c r="E446" s="181">
        <v>333.51999999999992</v>
      </c>
      <c r="F446" s="162"/>
      <c r="G446" s="163"/>
      <c r="M446" s="159" t="s">
        <v>388</v>
      </c>
      <c r="O446" s="150"/>
    </row>
    <row r="447" spans="1:15" ht="21" x14ac:dyDescent="0.25">
      <c r="A447" s="158"/>
      <c r="B447" s="160"/>
      <c r="C447" s="205" t="s">
        <v>202</v>
      </c>
      <c r="D447" s="206"/>
      <c r="E447" s="161">
        <v>0</v>
      </c>
      <c r="F447" s="162"/>
      <c r="G447" s="163"/>
      <c r="M447" s="159" t="s">
        <v>202</v>
      </c>
      <c r="O447" s="150"/>
    </row>
    <row r="448" spans="1:15" x14ac:dyDescent="0.25">
      <c r="A448" s="158"/>
      <c r="B448" s="160"/>
      <c r="C448" s="205" t="s">
        <v>203</v>
      </c>
      <c r="D448" s="206"/>
      <c r="E448" s="161">
        <v>0</v>
      </c>
      <c r="F448" s="162"/>
      <c r="G448" s="163"/>
      <c r="M448" s="159" t="s">
        <v>203</v>
      </c>
      <c r="O448" s="150"/>
    </row>
    <row r="449" spans="1:104" x14ac:dyDescent="0.25">
      <c r="A449" s="158"/>
      <c r="B449" s="160"/>
      <c r="C449" s="205" t="s">
        <v>389</v>
      </c>
      <c r="D449" s="206"/>
      <c r="E449" s="161">
        <v>217.31</v>
      </c>
      <c r="F449" s="162"/>
      <c r="G449" s="163"/>
      <c r="M449" s="159" t="s">
        <v>389</v>
      </c>
      <c r="O449" s="150"/>
    </row>
    <row r="450" spans="1:104" x14ac:dyDescent="0.25">
      <c r="A450" s="158"/>
      <c r="B450" s="160"/>
      <c r="C450" s="205" t="s">
        <v>239</v>
      </c>
      <c r="D450" s="206"/>
      <c r="E450" s="161">
        <v>452.98500000000001</v>
      </c>
      <c r="F450" s="162"/>
      <c r="G450" s="163"/>
      <c r="M450" s="159" t="s">
        <v>239</v>
      </c>
      <c r="O450" s="150"/>
    </row>
    <row r="451" spans="1:104" x14ac:dyDescent="0.25">
      <c r="A451" s="151">
        <v>64</v>
      </c>
      <c r="B451" s="152" t="s">
        <v>390</v>
      </c>
      <c r="C451" s="153" t="s">
        <v>391</v>
      </c>
      <c r="D451" s="154" t="s">
        <v>112</v>
      </c>
      <c r="E451" s="155">
        <v>1003.8150000000001</v>
      </c>
      <c r="F451" s="155"/>
      <c r="G451" s="156">
        <f>E451*F451</f>
        <v>0</v>
      </c>
      <c r="O451" s="150">
        <v>2</v>
      </c>
      <c r="AA451" s="131">
        <v>1</v>
      </c>
      <c r="AB451" s="131">
        <v>7</v>
      </c>
      <c r="AC451" s="131">
        <v>7</v>
      </c>
      <c r="AZ451" s="131">
        <v>2</v>
      </c>
      <c r="BA451" s="131">
        <f>IF(AZ451=1,G451,0)</f>
        <v>0</v>
      </c>
      <c r="BB451" s="131">
        <f>IF(AZ451=2,G451,0)</f>
        <v>0</v>
      </c>
      <c r="BC451" s="131">
        <f>IF(AZ451=3,G451,0)</f>
        <v>0</v>
      </c>
      <c r="BD451" s="131">
        <f>IF(AZ451=4,G451,0)</f>
        <v>0</v>
      </c>
      <c r="BE451" s="131">
        <f>IF(AZ451=5,G451,0)</f>
        <v>0</v>
      </c>
      <c r="CA451" s="157">
        <v>1</v>
      </c>
      <c r="CB451" s="157">
        <v>7</v>
      </c>
      <c r="CZ451" s="131">
        <v>0</v>
      </c>
    </row>
    <row r="452" spans="1:104" x14ac:dyDescent="0.25">
      <c r="A452" s="158"/>
      <c r="B452" s="160"/>
      <c r="C452" s="205" t="s">
        <v>87</v>
      </c>
      <c r="D452" s="206"/>
      <c r="E452" s="161">
        <v>0</v>
      </c>
      <c r="F452" s="162"/>
      <c r="G452" s="163"/>
      <c r="M452" s="159" t="s">
        <v>87</v>
      </c>
      <c r="O452" s="150"/>
    </row>
    <row r="453" spans="1:104" x14ac:dyDescent="0.25">
      <c r="A453" s="158"/>
      <c r="B453" s="160"/>
      <c r="C453" s="205" t="s">
        <v>88</v>
      </c>
      <c r="D453" s="206"/>
      <c r="E453" s="161">
        <v>0</v>
      </c>
      <c r="F453" s="162"/>
      <c r="G453" s="163"/>
      <c r="M453" s="159" t="s">
        <v>88</v>
      </c>
      <c r="O453" s="150"/>
    </row>
    <row r="454" spans="1:104" ht="21" x14ac:dyDescent="0.25">
      <c r="A454" s="158"/>
      <c r="B454" s="160"/>
      <c r="C454" s="205" t="s">
        <v>359</v>
      </c>
      <c r="D454" s="206"/>
      <c r="E454" s="161">
        <v>0</v>
      </c>
      <c r="F454" s="162"/>
      <c r="G454" s="163"/>
      <c r="M454" s="159" t="s">
        <v>359</v>
      </c>
      <c r="O454" s="150"/>
    </row>
    <row r="455" spans="1:104" x14ac:dyDescent="0.25">
      <c r="A455" s="158"/>
      <c r="B455" s="160"/>
      <c r="C455" s="205" t="s">
        <v>360</v>
      </c>
      <c r="D455" s="206"/>
      <c r="E455" s="161">
        <v>0</v>
      </c>
      <c r="F455" s="162"/>
      <c r="G455" s="163"/>
      <c r="M455" s="159" t="s">
        <v>360</v>
      </c>
      <c r="O455" s="150"/>
    </row>
    <row r="456" spans="1:104" x14ac:dyDescent="0.25">
      <c r="A456" s="158"/>
      <c r="B456" s="160"/>
      <c r="C456" s="205" t="s">
        <v>361</v>
      </c>
      <c r="D456" s="206"/>
      <c r="E456" s="161">
        <v>11.61</v>
      </c>
      <c r="F456" s="162"/>
      <c r="G456" s="163"/>
      <c r="M456" s="159" t="s">
        <v>361</v>
      </c>
      <c r="O456" s="150"/>
    </row>
    <row r="457" spans="1:104" x14ac:dyDescent="0.25">
      <c r="A457" s="158"/>
      <c r="B457" s="160"/>
      <c r="C457" s="205" t="s">
        <v>362</v>
      </c>
      <c r="D457" s="206"/>
      <c r="E457" s="161">
        <v>0.94</v>
      </c>
      <c r="F457" s="162"/>
      <c r="G457" s="163"/>
      <c r="M457" s="159" t="s">
        <v>362</v>
      </c>
      <c r="O457" s="150"/>
    </row>
    <row r="458" spans="1:104" x14ac:dyDescent="0.25">
      <c r="A458" s="158"/>
      <c r="B458" s="160"/>
      <c r="C458" s="205" t="s">
        <v>363</v>
      </c>
      <c r="D458" s="206"/>
      <c r="E458" s="161">
        <v>1.28</v>
      </c>
      <c r="F458" s="162"/>
      <c r="G458" s="163"/>
      <c r="M458" s="159" t="s">
        <v>363</v>
      </c>
      <c r="O458" s="150"/>
    </row>
    <row r="459" spans="1:104" x14ac:dyDescent="0.25">
      <c r="A459" s="158"/>
      <c r="B459" s="160"/>
      <c r="C459" s="205" t="s">
        <v>364</v>
      </c>
      <c r="D459" s="206"/>
      <c r="E459" s="161">
        <v>26.16</v>
      </c>
      <c r="F459" s="162"/>
      <c r="G459" s="163"/>
      <c r="M459" s="159" t="s">
        <v>364</v>
      </c>
      <c r="O459" s="150"/>
    </row>
    <row r="460" spans="1:104" x14ac:dyDescent="0.25">
      <c r="A460" s="158"/>
      <c r="B460" s="160"/>
      <c r="C460" s="205" t="s">
        <v>365</v>
      </c>
      <c r="D460" s="206"/>
      <c r="E460" s="161">
        <v>10.1</v>
      </c>
      <c r="F460" s="162"/>
      <c r="G460" s="163"/>
      <c r="M460" s="159" t="s">
        <v>365</v>
      </c>
      <c r="O460" s="150"/>
    </row>
    <row r="461" spans="1:104" x14ac:dyDescent="0.25">
      <c r="A461" s="158"/>
      <c r="B461" s="160"/>
      <c r="C461" s="205" t="s">
        <v>366</v>
      </c>
      <c r="D461" s="206"/>
      <c r="E461" s="161">
        <v>3.42</v>
      </c>
      <c r="F461" s="162"/>
      <c r="G461" s="163"/>
      <c r="M461" s="159" t="s">
        <v>366</v>
      </c>
      <c r="O461" s="150"/>
    </row>
    <row r="462" spans="1:104" x14ac:dyDescent="0.25">
      <c r="A462" s="158"/>
      <c r="B462" s="160"/>
      <c r="C462" s="205" t="s">
        <v>367</v>
      </c>
      <c r="D462" s="206"/>
      <c r="E462" s="161">
        <v>3.42</v>
      </c>
      <c r="F462" s="162"/>
      <c r="G462" s="163"/>
      <c r="M462" s="159" t="s">
        <v>367</v>
      </c>
      <c r="O462" s="150"/>
    </row>
    <row r="463" spans="1:104" x14ac:dyDescent="0.25">
      <c r="A463" s="158"/>
      <c r="B463" s="160"/>
      <c r="C463" s="205" t="s">
        <v>368</v>
      </c>
      <c r="D463" s="206"/>
      <c r="E463" s="161">
        <v>10.1</v>
      </c>
      <c r="F463" s="162"/>
      <c r="G463" s="163"/>
      <c r="M463" s="159" t="s">
        <v>368</v>
      </c>
      <c r="O463" s="150"/>
    </row>
    <row r="464" spans="1:104" x14ac:dyDescent="0.25">
      <c r="A464" s="158"/>
      <c r="B464" s="160"/>
      <c r="C464" s="205" t="s">
        <v>369</v>
      </c>
      <c r="D464" s="206"/>
      <c r="E464" s="161">
        <v>14.46</v>
      </c>
      <c r="F464" s="162"/>
      <c r="G464" s="163"/>
      <c r="M464" s="159" t="s">
        <v>369</v>
      </c>
      <c r="O464" s="150"/>
    </row>
    <row r="465" spans="1:15" x14ac:dyDescent="0.25">
      <c r="A465" s="158"/>
      <c r="B465" s="160"/>
      <c r="C465" s="205" t="s">
        <v>370</v>
      </c>
      <c r="D465" s="206"/>
      <c r="E465" s="161">
        <v>18.100000000000001</v>
      </c>
      <c r="F465" s="162"/>
      <c r="G465" s="163"/>
      <c r="M465" s="159" t="s">
        <v>370</v>
      </c>
      <c r="O465" s="150"/>
    </row>
    <row r="466" spans="1:15" ht="21" x14ac:dyDescent="0.25">
      <c r="A466" s="158"/>
      <c r="B466" s="160"/>
      <c r="C466" s="205" t="s">
        <v>642</v>
      </c>
      <c r="D466" s="206"/>
      <c r="E466" s="161">
        <v>0</v>
      </c>
      <c r="F466" s="162"/>
      <c r="G466" s="163"/>
      <c r="M466" s="184" t="s">
        <v>642</v>
      </c>
      <c r="O466" s="150"/>
    </row>
    <row r="467" spans="1:15" x14ac:dyDescent="0.25">
      <c r="A467" s="158"/>
      <c r="B467" s="160"/>
      <c r="C467" s="205" t="s">
        <v>123</v>
      </c>
      <c r="D467" s="206"/>
      <c r="E467" s="161">
        <v>3.32</v>
      </c>
      <c r="F467" s="162"/>
      <c r="G467" s="163"/>
      <c r="M467" s="159" t="s">
        <v>123</v>
      </c>
      <c r="O467" s="150"/>
    </row>
    <row r="468" spans="1:15" x14ac:dyDescent="0.25">
      <c r="A468" s="158"/>
      <c r="B468" s="160"/>
      <c r="C468" s="205" t="s">
        <v>126</v>
      </c>
      <c r="D468" s="206"/>
      <c r="E468" s="161">
        <v>5.13</v>
      </c>
      <c r="F468" s="162"/>
      <c r="G468" s="163"/>
      <c r="M468" s="159" t="s">
        <v>126</v>
      </c>
      <c r="O468" s="150"/>
    </row>
    <row r="469" spans="1:15" x14ac:dyDescent="0.25">
      <c r="A469" s="158"/>
      <c r="B469" s="160"/>
      <c r="C469" s="205" t="s">
        <v>127</v>
      </c>
      <c r="D469" s="206"/>
      <c r="E469" s="161">
        <v>5.3</v>
      </c>
      <c r="F469" s="162"/>
      <c r="G469" s="163"/>
      <c r="M469" s="159" t="s">
        <v>127</v>
      </c>
      <c r="O469" s="150"/>
    </row>
    <row r="470" spans="1:15" ht="21" x14ac:dyDescent="0.25">
      <c r="A470" s="158"/>
      <c r="B470" s="160"/>
      <c r="C470" s="205" t="s">
        <v>371</v>
      </c>
      <c r="D470" s="206"/>
      <c r="E470" s="161">
        <v>0</v>
      </c>
      <c r="F470" s="162"/>
      <c r="G470" s="163"/>
      <c r="M470" s="159" t="s">
        <v>371</v>
      </c>
      <c r="O470" s="150"/>
    </row>
    <row r="471" spans="1:15" x14ac:dyDescent="0.25">
      <c r="A471" s="158"/>
      <c r="B471" s="160"/>
      <c r="C471" s="205" t="s">
        <v>372</v>
      </c>
      <c r="D471" s="206"/>
      <c r="E471" s="161">
        <v>0</v>
      </c>
      <c r="F471" s="162"/>
      <c r="G471" s="163"/>
      <c r="M471" s="159" t="s">
        <v>372</v>
      </c>
      <c r="O471" s="150"/>
    </row>
    <row r="472" spans="1:15" x14ac:dyDescent="0.25">
      <c r="A472" s="158"/>
      <c r="B472" s="160"/>
      <c r="C472" s="205" t="s">
        <v>373</v>
      </c>
      <c r="D472" s="206"/>
      <c r="E472" s="161">
        <v>27.3</v>
      </c>
      <c r="F472" s="162"/>
      <c r="G472" s="163"/>
      <c r="M472" s="159" t="s">
        <v>373</v>
      </c>
      <c r="O472" s="150"/>
    </row>
    <row r="473" spans="1:15" x14ac:dyDescent="0.25">
      <c r="A473" s="158"/>
      <c r="B473" s="160"/>
      <c r="C473" s="205" t="s">
        <v>94</v>
      </c>
      <c r="D473" s="206"/>
      <c r="E473" s="161">
        <v>0</v>
      </c>
      <c r="F473" s="162"/>
      <c r="G473" s="163"/>
      <c r="M473" s="159" t="s">
        <v>94</v>
      </c>
      <c r="O473" s="150"/>
    </row>
    <row r="474" spans="1:15" x14ac:dyDescent="0.25">
      <c r="A474" s="158"/>
      <c r="B474" s="160"/>
      <c r="C474" s="205" t="s">
        <v>88</v>
      </c>
      <c r="D474" s="206"/>
      <c r="E474" s="161">
        <v>0</v>
      </c>
      <c r="F474" s="162"/>
      <c r="G474" s="163"/>
      <c r="M474" s="159" t="s">
        <v>88</v>
      </c>
      <c r="O474" s="150"/>
    </row>
    <row r="475" spans="1:15" ht="21" x14ac:dyDescent="0.25">
      <c r="A475" s="158"/>
      <c r="B475" s="160"/>
      <c r="C475" s="205" t="s">
        <v>359</v>
      </c>
      <c r="D475" s="206"/>
      <c r="E475" s="161">
        <v>0</v>
      </c>
      <c r="F475" s="162"/>
      <c r="G475" s="163"/>
      <c r="M475" s="159" t="s">
        <v>359</v>
      </c>
      <c r="O475" s="150"/>
    </row>
    <row r="476" spans="1:15" x14ac:dyDescent="0.25">
      <c r="A476" s="158"/>
      <c r="B476" s="160"/>
      <c r="C476" s="205" t="s">
        <v>360</v>
      </c>
      <c r="D476" s="206"/>
      <c r="E476" s="161">
        <v>0</v>
      </c>
      <c r="F476" s="162"/>
      <c r="G476" s="163"/>
      <c r="M476" s="159" t="s">
        <v>360</v>
      </c>
      <c r="O476" s="150"/>
    </row>
    <row r="477" spans="1:15" x14ac:dyDescent="0.25">
      <c r="A477" s="158"/>
      <c r="B477" s="160"/>
      <c r="C477" s="205" t="s">
        <v>374</v>
      </c>
      <c r="D477" s="206"/>
      <c r="E477" s="161">
        <v>22.58</v>
      </c>
      <c r="F477" s="162"/>
      <c r="G477" s="163"/>
      <c r="M477" s="159" t="s">
        <v>374</v>
      </c>
      <c r="O477" s="150"/>
    </row>
    <row r="478" spans="1:15" x14ac:dyDescent="0.25">
      <c r="A478" s="158"/>
      <c r="B478" s="160"/>
      <c r="C478" s="205" t="s">
        <v>375</v>
      </c>
      <c r="D478" s="206"/>
      <c r="E478" s="161">
        <v>5.5</v>
      </c>
      <c r="F478" s="162"/>
      <c r="G478" s="163"/>
      <c r="M478" s="159" t="s">
        <v>375</v>
      </c>
      <c r="O478" s="150"/>
    </row>
    <row r="479" spans="1:15" x14ac:dyDescent="0.25">
      <c r="A479" s="158"/>
      <c r="B479" s="160"/>
      <c r="C479" s="205" t="s">
        <v>376</v>
      </c>
      <c r="D479" s="206"/>
      <c r="E479" s="161">
        <v>9.1199999999999992</v>
      </c>
      <c r="F479" s="162"/>
      <c r="G479" s="163"/>
      <c r="M479" s="159" t="s">
        <v>376</v>
      </c>
      <c r="O479" s="150"/>
    </row>
    <row r="480" spans="1:15" x14ac:dyDescent="0.25">
      <c r="A480" s="158"/>
      <c r="B480" s="160"/>
      <c r="C480" s="205" t="s">
        <v>377</v>
      </c>
      <c r="D480" s="206"/>
      <c r="E480" s="161">
        <v>23.16</v>
      </c>
      <c r="F480" s="162"/>
      <c r="G480" s="163"/>
      <c r="M480" s="159" t="s">
        <v>377</v>
      </c>
      <c r="O480" s="150"/>
    </row>
    <row r="481" spans="1:15" x14ac:dyDescent="0.25">
      <c r="A481" s="158"/>
      <c r="B481" s="160"/>
      <c r="C481" s="205" t="s">
        <v>378</v>
      </c>
      <c r="D481" s="206"/>
      <c r="E481" s="161">
        <v>3.6</v>
      </c>
      <c r="F481" s="162"/>
      <c r="G481" s="163"/>
      <c r="M481" s="159" t="s">
        <v>378</v>
      </c>
      <c r="O481" s="150"/>
    </row>
    <row r="482" spans="1:15" x14ac:dyDescent="0.25">
      <c r="A482" s="158"/>
      <c r="B482" s="160"/>
      <c r="C482" s="205" t="s">
        <v>379</v>
      </c>
      <c r="D482" s="206"/>
      <c r="E482" s="161">
        <v>26.23</v>
      </c>
      <c r="F482" s="162"/>
      <c r="G482" s="163"/>
      <c r="M482" s="159" t="s">
        <v>379</v>
      </c>
      <c r="O482" s="150"/>
    </row>
    <row r="483" spans="1:15" x14ac:dyDescent="0.25">
      <c r="A483" s="158"/>
      <c r="B483" s="160"/>
      <c r="C483" s="205" t="s">
        <v>380</v>
      </c>
      <c r="D483" s="206"/>
      <c r="E483" s="161">
        <v>5.37</v>
      </c>
      <c r="F483" s="162"/>
      <c r="G483" s="163"/>
      <c r="M483" s="159" t="s">
        <v>380</v>
      </c>
      <c r="O483" s="150"/>
    </row>
    <row r="484" spans="1:15" x14ac:dyDescent="0.25">
      <c r="A484" s="158"/>
      <c r="B484" s="160"/>
      <c r="C484" s="205" t="s">
        <v>381</v>
      </c>
      <c r="D484" s="206"/>
      <c r="E484" s="161">
        <v>10.37</v>
      </c>
      <c r="F484" s="162"/>
      <c r="G484" s="163"/>
      <c r="M484" s="159" t="s">
        <v>381</v>
      </c>
      <c r="O484" s="150"/>
    </row>
    <row r="485" spans="1:15" x14ac:dyDescent="0.25">
      <c r="A485" s="158"/>
      <c r="B485" s="160"/>
      <c r="C485" s="205" t="s">
        <v>382</v>
      </c>
      <c r="D485" s="206"/>
      <c r="E485" s="161">
        <v>26.76</v>
      </c>
      <c r="F485" s="162"/>
      <c r="G485" s="163"/>
      <c r="M485" s="159" t="s">
        <v>382</v>
      </c>
      <c r="O485" s="150"/>
    </row>
    <row r="486" spans="1:15" x14ac:dyDescent="0.25">
      <c r="A486" s="158"/>
      <c r="B486" s="160"/>
      <c r="C486" s="205" t="s">
        <v>383</v>
      </c>
      <c r="D486" s="206"/>
      <c r="E486" s="161">
        <v>14.69</v>
      </c>
      <c r="F486" s="162"/>
      <c r="G486" s="163"/>
      <c r="M486" s="159" t="s">
        <v>383</v>
      </c>
      <c r="O486" s="150"/>
    </row>
    <row r="487" spans="1:15" x14ac:dyDescent="0.25">
      <c r="A487" s="158"/>
      <c r="B487" s="160"/>
      <c r="C487" s="205" t="s">
        <v>384</v>
      </c>
      <c r="D487" s="206"/>
      <c r="E487" s="161">
        <v>1.26</v>
      </c>
      <c r="F487" s="162"/>
      <c r="G487" s="163"/>
      <c r="M487" s="159" t="s">
        <v>384</v>
      </c>
      <c r="O487" s="150"/>
    </row>
    <row r="488" spans="1:15" ht="21" x14ac:dyDescent="0.25">
      <c r="A488" s="158"/>
      <c r="B488" s="160"/>
      <c r="C488" s="205" t="s">
        <v>642</v>
      </c>
      <c r="D488" s="206"/>
      <c r="E488" s="161">
        <v>0</v>
      </c>
      <c r="F488" s="162"/>
      <c r="G488" s="163"/>
      <c r="M488" s="184" t="s">
        <v>642</v>
      </c>
      <c r="O488" s="150"/>
    </row>
    <row r="489" spans="1:15" x14ac:dyDescent="0.25">
      <c r="A489" s="158"/>
      <c r="B489" s="160"/>
      <c r="C489" s="205" t="s">
        <v>385</v>
      </c>
      <c r="D489" s="206"/>
      <c r="E489" s="161">
        <v>12.61</v>
      </c>
      <c r="F489" s="162"/>
      <c r="G489" s="163"/>
      <c r="M489" s="159" t="s">
        <v>385</v>
      </c>
      <c r="O489" s="150"/>
    </row>
    <row r="490" spans="1:15" x14ac:dyDescent="0.25">
      <c r="A490" s="158"/>
      <c r="B490" s="160"/>
      <c r="C490" s="205" t="s">
        <v>128</v>
      </c>
      <c r="D490" s="206"/>
      <c r="E490" s="161">
        <v>5.4</v>
      </c>
      <c r="F490" s="162"/>
      <c r="G490" s="163"/>
      <c r="M490" s="159" t="s">
        <v>128</v>
      </c>
      <c r="O490" s="150"/>
    </row>
    <row r="491" spans="1:15" x14ac:dyDescent="0.25">
      <c r="A491" s="158"/>
      <c r="B491" s="160"/>
      <c r="C491" s="205" t="s">
        <v>386</v>
      </c>
      <c r="D491" s="206"/>
      <c r="E491" s="161">
        <v>17.649999999999999</v>
      </c>
      <c r="F491" s="162"/>
      <c r="G491" s="163"/>
      <c r="M491" s="159" t="s">
        <v>386</v>
      </c>
      <c r="O491" s="150"/>
    </row>
    <row r="492" spans="1:15" x14ac:dyDescent="0.25">
      <c r="A492" s="158"/>
      <c r="B492" s="160"/>
      <c r="C492" s="205" t="s">
        <v>129</v>
      </c>
      <c r="D492" s="206"/>
      <c r="E492" s="161">
        <v>5.7</v>
      </c>
      <c r="F492" s="162"/>
      <c r="G492" s="163"/>
      <c r="M492" s="159" t="s">
        <v>129</v>
      </c>
      <c r="O492" s="150"/>
    </row>
    <row r="493" spans="1:15" ht="21" x14ac:dyDescent="0.25">
      <c r="A493" s="158"/>
      <c r="B493" s="160"/>
      <c r="C493" s="205" t="s">
        <v>371</v>
      </c>
      <c r="D493" s="206"/>
      <c r="E493" s="161">
        <v>0</v>
      </c>
      <c r="F493" s="162"/>
      <c r="G493" s="163"/>
      <c r="M493" s="159" t="s">
        <v>371</v>
      </c>
      <c r="O493" s="150"/>
    </row>
    <row r="494" spans="1:15" x14ac:dyDescent="0.25">
      <c r="A494" s="158"/>
      <c r="B494" s="160"/>
      <c r="C494" s="205" t="s">
        <v>372</v>
      </c>
      <c r="D494" s="206"/>
      <c r="E494" s="161">
        <v>0</v>
      </c>
      <c r="F494" s="162"/>
      <c r="G494" s="163"/>
      <c r="M494" s="159" t="s">
        <v>372</v>
      </c>
      <c r="O494" s="150"/>
    </row>
    <row r="495" spans="1:15" x14ac:dyDescent="0.25">
      <c r="A495" s="158"/>
      <c r="B495" s="160"/>
      <c r="C495" s="205" t="s">
        <v>387</v>
      </c>
      <c r="D495" s="206"/>
      <c r="E495" s="161">
        <v>2.88</v>
      </c>
      <c r="F495" s="162"/>
      <c r="G495" s="163"/>
      <c r="M495" s="159" t="s">
        <v>387</v>
      </c>
      <c r="O495" s="150"/>
    </row>
    <row r="496" spans="1:15" ht="21" x14ac:dyDescent="0.25">
      <c r="A496" s="158"/>
      <c r="B496" s="160"/>
      <c r="C496" s="205" t="s">
        <v>202</v>
      </c>
      <c r="D496" s="206"/>
      <c r="E496" s="161">
        <v>0</v>
      </c>
      <c r="F496" s="162"/>
      <c r="G496" s="163"/>
      <c r="M496" s="159" t="s">
        <v>202</v>
      </c>
      <c r="O496" s="150"/>
    </row>
    <row r="497" spans="1:104" x14ac:dyDescent="0.25">
      <c r="A497" s="158"/>
      <c r="B497" s="160"/>
      <c r="C497" s="205" t="s">
        <v>203</v>
      </c>
      <c r="D497" s="206"/>
      <c r="E497" s="161">
        <v>0</v>
      </c>
      <c r="F497" s="162"/>
      <c r="G497" s="163"/>
      <c r="M497" s="159" t="s">
        <v>203</v>
      </c>
      <c r="O497" s="150"/>
    </row>
    <row r="498" spans="1:104" x14ac:dyDescent="0.25">
      <c r="A498" s="158"/>
      <c r="B498" s="160"/>
      <c r="C498" s="205" t="s">
        <v>389</v>
      </c>
      <c r="D498" s="206"/>
      <c r="E498" s="161">
        <v>217.31</v>
      </c>
      <c r="F498" s="162"/>
      <c r="G498" s="163"/>
      <c r="M498" s="159" t="s">
        <v>389</v>
      </c>
      <c r="O498" s="150"/>
    </row>
    <row r="499" spans="1:104" x14ac:dyDescent="0.25">
      <c r="A499" s="158"/>
      <c r="B499" s="160"/>
      <c r="C499" s="205" t="s">
        <v>239</v>
      </c>
      <c r="D499" s="206"/>
      <c r="E499" s="161">
        <v>452.98500000000001</v>
      </c>
      <c r="F499" s="162"/>
      <c r="G499" s="163"/>
      <c r="M499" s="159" t="s">
        <v>239</v>
      </c>
      <c r="O499" s="150"/>
    </row>
    <row r="500" spans="1:104" x14ac:dyDescent="0.25">
      <c r="A500" s="151">
        <v>65</v>
      </c>
      <c r="B500" s="152" t="s">
        <v>392</v>
      </c>
      <c r="C500" s="153" t="s">
        <v>393</v>
      </c>
      <c r="D500" s="154" t="s">
        <v>112</v>
      </c>
      <c r="E500" s="155">
        <v>287.83</v>
      </c>
      <c r="F500" s="155"/>
      <c r="G500" s="156">
        <f>E500*F500</f>
        <v>0</v>
      </c>
      <c r="O500" s="150">
        <v>2</v>
      </c>
      <c r="AA500" s="131">
        <v>1</v>
      </c>
      <c r="AB500" s="131">
        <v>7</v>
      </c>
      <c r="AC500" s="131">
        <v>7</v>
      </c>
      <c r="AZ500" s="131">
        <v>2</v>
      </c>
      <c r="BA500" s="131">
        <f>IF(AZ500=1,G500,0)</f>
        <v>0</v>
      </c>
      <c r="BB500" s="131">
        <f>IF(AZ500=2,G500,0)</f>
        <v>0</v>
      </c>
      <c r="BC500" s="131">
        <f>IF(AZ500=3,G500,0)</f>
        <v>0</v>
      </c>
      <c r="BD500" s="131">
        <f>IF(AZ500=4,G500,0)</f>
        <v>0</v>
      </c>
      <c r="BE500" s="131">
        <f>IF(AZ500=5,G500,0)</f>
        <v>0</v>
      </c>
      <c r="CA500" s="157">
        <v>1</v>
      </c>
      <c r="CB500" s="157">
        <v>7</v>
      </c>
      <c r="CZ500" s="131">
        <v>6.0000000000000002E-5</v>
      </c>
    </row>
    <row r="501" spans="1:104" x14ac:dyDescent="0.25">
      <c r="A501" s="158"/>
      <c r="B501" s="160"/>
      <c r="C501" s="205" t="s">
        <v>394</v>
      </c>
      <c r="D501" s="206"/>
      <c r="E501" s="161">
        <v>287.83</v>
      </c>
      <c r="F501" s="162"/>
      <c r="G501" s="163"/>
      <c r="M501" s="159" t="s">
        <v>394</v>
      </c>
      <c r="O501" s="150"/>
    </row>
    <row r="502" spans="1:104" x14ac:dyDescent="0.25">
      <c r="A502" s="151">
        <v>66</v>
      </c>
      <c r="B502" s="152" t="s">
        <v>395</v>
      </c>
      <c r="C502" s="153" t="s">
        <v>396</v>
      </c>
      <c r="D502" s="154" t="s">
        <v>86</v>
      </c>
      <c r="E502" s="155">
        <v>17</v>
      </c>
      <c r="F502" s="155"/>
      <c r="G502" s="156">
        <f>E502*F502</f>
        <v>0</v>
      </c>
      <c r="O502" s="150">
        <v>2</v>
      </c>
      <c r="AA502" s="131">
        <v>1</v>
      </c>
      <c r="AB502" s="131">
        <v>7</v>
      </c>
      <c r="AC502" s="131">
        <v>7</v>
      </c>
      <c r="AZ502" s="131">
        <v>2</v>
      </c>
      <c r="BA502" s="131">
        <f>IF(AZ502=1,G502,0)</f>
        <v>0</v>
      </c>
      <c r="BB502" s="131">
        <f>IF(AZ502=2,G502,0)</f>
        <v>0</v>
      </c>
      <c r="BC502" s="131">
        <f>IF(AZ502=3,G502,0)</f>
        <v>0</v>
      </c>
      <c r="BD502" s="131">
        <f>IF(AZ502=4,G502,0)</f>
        <v>0</v>
      </c>
      <c r="BE502" s="131">
        <f>IF(AZ502=5,G502,0)</f>
        <v>0</v>
      </c>
      <c r="CA502" s="157">
        <v>1</v>
      </c>
      <c r="CB502" s="157">
        <v>7</v>
      </c>
      <c r="CZ502" s="131">
        <v>2.2000000000000001E-4</v>
      </c>
    </row>
    <row r="503" spans="1:104" x14ac:dyDescent="0.25">
      <c r="A503" s="158"/>
      <c r="B503" s="160"/>
      <c r="C503" s="205" t="s">
        <v>397</v>
      </c>
      <c r="D503" s="206"/>
      <c r="E503" s="161">
        <v>0</v>
      </c>
      <c r="F503" s="162"/>
      <c r="G503" s="163"/>
      <c r="M503" s="159" t="s">
        <v>397</v>
      </c>
      <c r="O503" s="150"/>
    </row>
    <row r="504" spans="1:104" x14ac:dyDescent="0.25">
      <c r="A504" s="158"/>
      <c r="B504" s="160"/>
      <c r="C504" s="205" t="s">
        <v>87</v>
      </c>
      <c r="D504" s="206"/>
      <c r="E504" s="161">
        <v>0</v>
      </c>
      <c r="F504" s="162"/>
      <c r="G504" s="163"/>
      <c r="M504" s="159" t="s">
        <v>87</v>
      </c>
      <c r="O504" s="150"/>
    </row>
    <row r="505" spans="1:104" x14ac:dyDescent="0.25">
      <c r="A505" s="158"/>
      <c r="B505" s="160"/>
      <c r="C505" s="205" t="s">
        <v>398</v>
      </c>
      <c r="D505" s="206"/>
      <c r="E505" s="161">
        <v>17</v>
      </c>
      <c r="F505" s="162"/>
      <c r="G505" s="163"/>
      <c r="M505" s="182">
        <v>5.0118055555555552</v>
      </c>
      <c r="O505" s="150"/>
    </row>
    <row r="506" spans="1:104" x14ac:dyDescent="0.25">
      <c r="A506" s="151">
        <v>67</v>
      </c>
      <c r="B506" s="152" t="s">
        <v>399</v>
      </c>
      <c r="C506" s="153" t="s">
        <v>400</v>
      </c>
      <c r="D506" s="154" t="s">
        <v>264</v>
      </c>
      <c r="E506" s="155">
        <v>458.53</v>
      </c>
      <c r="F506" s="155"/>
      <c r="G506" s="156">
        <f>E506*F506</f>
        <v>0</v>
      </c>
      <c r="O506" s="150">
        <v>2</v>
      </c>
      <c r="AA506" s="131">
        <v>1</v>
      </c>
      <c r="AB506" s="131">
        <v>7</v>
      </c>
      <c r="AC506" s="131">
        <v>7</v>
      </c>
      <c r="AZ506" s="131">
        <v>2</v>
      </c>
      <c r="BA506" s="131">
        <f>IF(AZ506=1,G506,0)</f>
        <v>0</v>
      </c>
      <c r="BB506" s="131">
        <f>IF(AZ506=2,G506,0)</f>
        <v>0</v>
      </c>
      <c r="BC506" s="131">
        <f>IF(AZ506=3,G506,0)</f>
        <v>0</v>
      </c>
      <c r="BD506" s="131">
        <f>IF(AZ506=4,G506,0)</f>
        <v>0</v>
      </c>
      <c r="BE506" s="131">
        <f>IF(AZ506=5,G506,0)</f>
        <v>0</v>
      </c>
      <c r="CA506" s="157">
        <v>1</v>
      </c>
      <c r="CB506" s="157">
        <v>7</v>
      </c>
      <c r="CZ506" s="131">
        <v>2.0000000000000002E-5</v>
      </c>
    </row>
    <row r="507" spans="1:104" x14ac:dyDescent="0.25">
      <c r="A507" s="158"/>
      <c r="B507" s="160"/>
      <c r="C507" s="205" t="s">
        <v>401</v>
      </c>
      <c r="D507" s="206"/>
      <c r="E507" s="161">
        <v>0</v>
      </c>
      <c r="F507" s="162"/>
      <c r="G507" s="163"/>
      <c r="M507" s="159" t="s">
        <v>401</v>
      </c>
      <c r="O507" s="150"/>
    </row>
    <row r="508" spans="1:104" x14ac:dyDescent="0.25">
      <c r="A508" s="158"/>
      <c r="B508" s="160"/>
      <c r="C508" s="205" t="s">
        <v>87</v>
      </c>
      <c r="D508" s="206"/>
      <c r="E508" s="161">
        <v>0</v>
      </c>
      <c r="F508" s="162"/>
      <c r="G508" s="163"/>
      <c r="M508" s="159" t="s">
        <v>87</v>
      </c>
      <c r="O508" s="150"/>
    </row>
    <row r="509" spans="1:104" x14ac:dyDescent="0.25">
      <c r="A509" s="158"/>
      <c r="B509" s="160"/>
      <c r="C509" s="205" t="s">
        <v>402</v>
      </c>
      <c r="D509" s="206"/>
      <c r="E509" s="161">
        <v>14</v>
      </c>
      <c r="F509" s="162"/>
      <c r="G509" s="163"/>
      <c r="M509" s="159" t="s">
        <v>402</v>
      </c>
      <c r="O509" s="150"/>
    </row>
    <row r="510" spans="1:104" x14ac:dyDescent="0.25">
      <c r="A510" s="158"/>
      <c r="B510" s="160"/>
      <c r="C510" s="205" t="s">
        <v>403</v>
      </c>
      <c r="D510" s="206"/>
      <c r="E510" s="161">
        <v>3.9</v>
      </c>
      <c r="F510" s="162"/>
      <c r="G510" s="163"/>
      <c r="M510" s="159" t="s">
        <v>403</v>
      </c>
      <c r="O510" s="150"/>
    </row>
    <row r="511" spans="1:104" x14ac:dyDescent="0.25">
      <c r="A511" s="158"/>
      <c r="B511" s="160"/>
      <c r="C511" s="205" t="s">
        <v>404</v>
      </c>
      <c r="D511" s="206"/>
      <c r="E511" s="161">
        <v>4.7</v>
      </c>
      <c r="F511" s="162"/>
      <c r="G511" s="163"/>
      <c r="M511" s="159" t="s">
        <v>404</v>
      </c>
      <c r="O511" s="150"/>
    </row>
    <row r="512" spans="1:104" x14ac:dyDescent="0.25">
      <c r="A512" s="158"/>
      <c r="B512" s="160"/>
      <c r="C512" s="205" t="s">
        <v>405</v>
      </c>
      <c r="D512" s="206"/>
      <c r="E512" s="161">
        <v>48.2</v>
      </c>
      <c r="F512" s="162"/>
      <c r="G512" s="163"/>
      <c r="M512" s="159" t="s">
        <v>405</v>
      </c>
      <c r="O512" s="150"/>
    </row>
    <row r="513" spans="1:15" x14ac:dyDescent="0.25">
      <c r="A513" s="158"/>
      <c r="B513" s="160"/>
      <c r="C513" s="205" t="s">
        <v>406</v>
      </c>
      <c r="D513" s="206"/>
      <c r="E513" s="161">
        <v>13.7</v>
      </c>
      <c r="F513" s="162"/>
      <c r="G513" s="163"/>
      <c r="M513" s="159" t="s">
        <v>406</v>
      </c>
      <c r="O513" s="150"/>
    </row>
    <row r="514" spans="1:15" x14ac:dyDescent="0.25">
      <c r="A514" s="158"/>
      <c r="B514" s="160"/>
      <c r="C514" s="205" t="s">
        <v>407</v>
      </c>
      <c r="D514" s="206"/>
      <c r="E514" s="161">
        <v>7.4</v>
      </c>
      <c r="F514" s="162"/>
      <c r="G514" s="163"/>
      <c r="M514" s="159" t="s">
        <v>407</v>
      </c>
      <c r="O514" s="150"/>
    </row>
    <row r="515" spans="1:15" x14ac:dyDescent="0.25">
      <c r="A515" s="158"/>
      <c r="B515" s="160"/>
      <c r="C515" s="205" t="s">
        <v>408</v>
      </c>
      <c r="D515" s="206"/>
      <c r="E515" s="161">
        <v>7.4</v>
      </c>
      <c r="F515" s="162"/>
      <c r="G515" s="163"/>
      <c r="M515" s="159" t="s">
        <v>408</v>
      </c>
      <c r="O515" s="150"/>
    </row>
    <row r="516" spans="1:15" x14ac:dyDescent="0.25">
      <c r="A516" s="158"/>
      <c r="B516" s="160"/>
      <c r="C516" s="205" t="s">
        <v>409</v>
      </c>
      <c r="D516" s="206"/>
      <c r="E516" s="161">
        <v>17.100000000000001</v>
      </c>
      <c r="F516" s="162"/>
      <c r="G516" s="163"/>
      <c r="M516" s="159" t="s">
        <v>409</v>
      </c>
      <c r="O516" s="150"/>
    </row>
    <row r="517" spans="1:15" x14ac:dyDescent="0.25">
      <c r="A517" s="158"/>
      <c r="B517" s="160"/>
      <c r="C517" s="205" t="s">
        <v>410</v>
      </c>
      <c r="D517" s="206"/>
      <c r="E517" s="161">
        <v>17.2</v>
      </c>
      <c r="F517" s="162"/>
      <c r="G517" s="163"/>
      <c r="M517" s="159" t="s">
        <v>410</v>
      </c>
      <c r="O517" s="150"/>
    </row>
    <row r="518" spans="1:15" x14ac:dyDescent="0.25">
      <c r="A518" s="158"/>
      <c r="B518" s="160"/>
      <c r="C518" s="205" t="s">
        <v>411</v>
      </c>
      <c r="D518" s="206"/>
      <c r="E518" s="161">
        <v>18.5</v>
      </c>
      <c r="F518" s="162"/>
      <c r="G518" s="163"/>
      <c r="M518" s="159" t="s">
        <v>411</v>
      </c>
      <c r="O518" s="150"/>
    </row>
    <row r="519" spans="1:15" x14ac:dyDescent="0.25">
      <c r="A519" s="158"/>
      <c r="B519" s="160"/>
      <c r="C519" s="205" t="s">
        <v>412</v>
      </c>
      <c r="D519" s="206"/>
      <c r="E519" s="161">
        <v>132</v>
      </c>
      <c r="F519" s="162"/>
      <c r="G519" s="163"/>
      <c r="M519" s="159" t="s">
        <v>412</v>
      </c>
      <c r="O519" s="150"/>
    </row>
    <row r="520" spans="1:15" x14ac:dyDescent="0.25">
      <c r="A520" s="158"/>
      <c r="B520" s="160"/>
      <c r="C520" s="205" t="s">
        <v>94</v>
      </c>
      <c r="D520" s="206"/>
      <c r="E520" s="161">
        <v>0</v>
      </c>
      <c r="F520" s="162"/>
      <c r="G520" s="163"/>
      <c r="M520" s="159" t="s">
        <v>94</v>
      </c>
      <c r="O520" s="150"/>
    </row>
    <row r="521" spans="1:15" x14ac:dyDescent="0.25">
      <c r="A521" s="158"/>
      <c r="B521" s="160"/>
      <c r="C521" s="205" t="s">
        <v>413</v>
      </c>
      <c r="D521" s="206"/>
      <c r="E521" s="161">
        <v>19.100000000000001</v>
      </c>
      <c r="F521" s="162"/>
      <c r="G521" s="163"/>
      <c r="M521" s="159" t="s">
        <v>413</v>
      </c>
      <c r="O521" s="150"/>
    </row>
    <row r="522" spans="1:15" x14ac:dyDescent="0.25">
      <c r="A522" s="158"/>
      <c r="B522" s="160"/>
      <c r="C522" s="205" t="s">
        <v>414</v>
      </c>
      <c r="D522" s="206"/>
      <c r="E522" s="161">
        <v>12.1</v>
      </c>
      <c r="F522" s="162"/>
      <c r="G522" s="163"/>
      <c r="M522" s="159" t="s">
        <v>414</v>
      </c>
      <c r="O522" s="150"/>
    </row>
    <row r="523" spans="1:15" x14ac:dyDescent="0.25">
      <c r="A523" s="158"/>
      <c r="B523" s="160"/>
      <c r="C523" s="205" t="s">
        <v>415</v>
      </c>
      <c r="D523" s="206"/>
      <c r="E523" s="161">
        <v>16.3</v>
      </c>
      <c r="F523" s="162"/>
      <c r="G523" s="163"/>
      <c r="M523" s="159" t="s">
        <v>415</v>
      </c>
      <c r="O523" s="150"/>
    </row>
    <row r="524" spans="1:15" x14ac:dyDescent="0.25">
      <c r="A524" s="158"/>
      <c r="B524" s="160"/>
      <c r="C524" s="205" t="s">
        <v>416</v>
      </c>
      <c r="D524" s="206"/>
      <c r="E524" s="161">
        <v>19.510000000000002</v>
      </c>
      <c r="F524" s="162"/>
      <c r="G524" s="163"/>
      <c r="M524" s="159" t="s">
        <v>416</v>
      </c>
      <c r="O524" s="150"/>
    </row>
    <row r="525" spans="1:15" x14ac:dyDescent="0.25">
      <c r="A525" s="158"/>
      <c r="B525" s="160"/>
      <c r="C525" s="205" t="s">
        <v>417</v>
      </c>
      <c r="D525" s="206"/>
      <c r="E525" s="161">
        <v>10.199999999999999</v>
      </c>
      <c r="F525" s="162"/>
      <c r="G525" s="163"/>
      <c r="M525" s="159" t="s">
        <v>417</v>
      </c>
      <c r="O525" s="150"/>
    </row>
    <row r="526" spans="1:15" x14ac:dyDescent="0.25">
      <c r="A526" s="158"/>
      <c r="B526" s="160"/>
      <c r="C526" s="205" t="s">
        <v>418</v>
      </c>
      <c r="D526" s="206"/>
      <c r="E526" s="161">
        <v>21.31</v>
      </c>
      <c r="F526" s="162"/>
      <c r="G526" s="163"/>
      <c r="M526" s="159" t="s">
        <v>418</v>
      </c>
      <c r="O526" s="150"/>
    </row>
    <row r="527" spans="1:15" x14ac:dyDescent="0.25">
      <c r="A527" s="158"/>
      <c r="B527" s="160"/>
      <c r="C527" s="205" t="s">
        <v>419</v>
      </c>
      <c r="D527" s="206"/>
      <c r="E527" s="161">
        <v>16</v>
      </c>
      <c r="F527" s="162"/>
      <c r="G527" s="163"/>
      <c r="M527" s="159" t="s">
        <v>419</v>
      </c>
      <c r="O527" s="150"/>
    </row>
    <row r="528" spans="1:15" x14ac:dyDescent="0.25">
      <c r="A528" s="158"/>
      <c r="B528" s="160"/>
      <c r="C528" s="205" t="s">
        <v>420</v>
      </c>
      <c r="D528" s="206"/>
      <c r="E528" s="161">
        <v>16.5</v>
      </c>
      <c r="F528" s="162"/>
      <c r="G528" s="163"/>
      <c r="M528" s="159" t="s">
        <v>420</v>
      </c>
      <c r="O528" s="150"/>
    </row>
    <row r="529" spans="1:104" x14ac:dyDescent="0.25">
      <c r="A529" s="158"/>
      <c r="B529" s="160"/>
      <c r="C529" s="205" t="s">
        <v>421</v>
      </c>
      <c r="D529" s="206"/>
      <c r="E529" s="161">
        <v>21.4</v>
      </c>
      <c r="F529" s="162"/>
      <c r="G529" s="163"/>
      <c r="M529" s="159" t="s">
        <v>421</v>
      </c>
      <c r="O529" s="150"/>
    </row>
    <row r="530" spans="1:104" x14ac:dyDescent="0.25">
      <c r="A530" s="158"/>
      <c r="B530" s="160"/>
      <c r="C530" s="205" t="s">
        <v>422</v>
      </c>
      <c r="D530" s="206"/>
      <c r="E530" s="161">
        <v>17.41</v>
      </c>
      <c r="F530" s="162"/>
      <c r="G530" s="163"/>
      <c r="M530" s="159" t="s">
        <v>422</v>
      </c>
      <c r="O530" s="150"/>
    </row>
    <row r="531" spans="1:104" x14ac:dyDescent="0.25">
      <c r="A531" s="158"/>
      <c r="B531" s="160"/>
      <c r="C531" s="205" t="s">
        <v>423</v>
      </c>
      <c r="D531" s="206"/>
      <c r="E531" s="161">
        <v>4.5999999999999996</v>
      </c>
      <c r="F531" s="162"/>
      <c r="G531" s="163"/>
      <c r="M531" s="159" t="s">
        <v>423</v>
      </c>
      <c r="O531" s="150"/>
    </row>
    <row r="532" spans="1:104" x14ac:dyDescent="0.25">
      <c r="A532" s="151">
        <v>68</v>
      </c>
      <c r="B532" s="152" t="s">
        <v>424</v>
      </c>
      <c r="C532" s="153" t="s">
        <v>425</v>
      </c>
      <c r="D532" s="154" t="s">
        <v>264</v>
      </c>
      <c r="E532" s="155">
        <v>166.07</v>
      </c>
      <c r="F532" s="155"/>
      <c r="G532" s="156">
        <f>E532*F532</f>
        <v>0</v>
      </c>
      <c r="O532" s="150">
        <v>2</v>
      </c>
      <c r="AA532" s="131">
        <v>1</v>
      </c>
      <c r="AB532" s="131">
        <v>7</v>
      </c>
      <c r="AC532" s="131">
        <v>7</v>
      </c>
      <c r="AZ532" s="131">
        <v>2</v>
      </c>
      <c r="BA532" s="131">
        <f>IF(AZ532=1,G532,0)</f>
        <v>0</v>
      </c>
      <c r="BB532" s="131">
        <f>IF(AZ532=2,G532,0)</f>
        <v>0</v>
      </c>
      <c r="BC532" s="131">
        <f>IF(AZ532=3,G532,0)</f>
        <v>0</v>
      </c>
      <c r="BD532" s="131">
        <f>IF(AZ532=4,G532,0)</f>
        <v>0</v>
      </c>
      <c r="BE532" s="131">
        <f>IF(AZ532=5,G532,0)</f>
        <v>0</v>
      </c>
      <c r="CA532" s="157">
        <v>1</v>
      </c>
      <c r="CB532" s="157">
        <v>7</v>
      </c>
      <c r="CZ532" s="131">
        <v>0</v>
      </c>
    </row>
    <row r="533" spans="1:104" x14ac:dyDescent="0.25">
      <c r="A533" s="158"/>
      <c r="B533" s="160"/>
      <c r="C533" s="205" t="s">
        <v>401</v>
      </c>
      <c r="D533" s="206"/>
      <c r="E533" s="161">
        <v>0</v>
      </c>
      <c r="F533" s="162"/>
      <c r="G533" s="163"/>
      <c r="M533" s="159" t="s">
        <v>401</v>
      </c>
      <c r="O533" s="150"/>
    </row>
    <row r="534" spans="1:104" x14ac:dyDescent="0.25">
      <c r="A534" s="158"/>
      <c r="B534" s="160"/>
      <c r="C534" s="205" t="s">
        <v>87</v>
      </c>
      <c r="D534" s="206"/>
      <c r="E534" s="161">
        <v>0</v>
      </c>
      <c r="F534" s="162"/>
      <c r="G534" s="163"/>
      <c r="M534" s="159" t="s">
        <v>87</v>
      </c>
      <c r="O534" s="150"/>
    </row>
    <row r="535" spans="1:104" x14ac:dyDescent="0.25">
      <c r="A535" s="158"/>
      <c r="B535" s="160"/>
      <c r="C535" s="205" t="s">
        <v>426</v>
      </c>
      <c r="D535" s="206"/>
      <c r="E535" s="161">
        <v>9.6999999999999993</v>
      </c>
      <c r="F535" s="162"/>
      <c r="G535" s="163"/>
      <c r="M535" s="159" t="s">
        <v>426</v>
      </c>
      <c r="O535" s="150"/>
    </row>
    <row r="536" spans="1:104" x14ac:dyDescent="0.25">
      <c r="A536" s="158"/>
      <c r="B536" s="160"/>
      <c r="C536" s="205" t="s">
        <v>427</v>
      </c>
      <c r="D536" s="206"/>
      <c r="E536" s="161">
        <v>3.3</v>
      </c>
      <c r="F536" s="162"/>
      <c r="G536" s="163"/>
      <c r="M536" s="159" t="s">
        <v>427</v>
      </c>
      <c r="O536" s="150"/>
    </row>
    <row r="537" spans="1:104" x14ac:dyDescent="0.25">
      <c r="A537" s="158"/>
      <c r="B537" s="160"/>
      <c r="C537" s="205" t="s">
        <v>428</v>
      </c>
      <c r="D537" s="206"/>
      <c r="E537" s="161">
        <v>4.0999999999999996</v>
      </c>
      <c r="F537" s="162"/>
      <c r="G537" s="163"/>
      <c r="M537" s="159" t="s">
        <v>428</v>
      </c>
      <c r="O537" s="150"/>
    </row>
    <row r="538" spans="1:104" x14ac:dyDescent="0.25">
      <c r="A538" s="158"/>
      <c r="B538" s="160"/>
      <c r="C538" s="205" t="s">
        <v>429</v>
      </c>
      <c r="D538" s="206"/>
      <c r="E538" s="161">
        <v>3.6</v>
      </c>
      <c r="F538" s="162"/>
      <c r="G538" s="163"/>
      <c r="M538" s="159" t="s">
        <v>429</v>
      </c>
      <c r="O538" s="150"/>
    </row>
    <row r="539" spans="1:104" x14ac:dyDescent="0.25">
      <c r="A539" s="158"/>
      <c r="B539" s="160"/>
      <c r="C539" s="205" t="s">
        <v>430</v>
      </c>
      <c r="D539" s="206"/>
      <c r="E539" s="161">
        <v>6.85</v>
      </c>
      <c r="F539" s="162"/>
      <c r="G539" s="163"/>
      <c r="M539" s="159" t="s">
        <v>430</v>
      </c>
      <c r="O539" s="150"/>
    </row>
    <row r="540" spans="1:104" x14ac:dyDescent="0.25">
      <c r="A540" s="158"/>
      <c r="B540" s="160"/>
      <c r="C540" s="205" t="s">
        <v>431</v>
      </c>
      <c r="D540" s="206"/>
      <c r="E540" s="161">
        <v>3.7</v>
      </c>
      <c r="F540" s="162"/>
      <c r="G540" s="163"/>
      <c r="M540" s="159" t="s">
        <v>431</v>
      </c>
      <c r="O540" s="150"/>
    </row>
    <row r="541" spans="1:104" x14ac:dyDescent="0.25">
      <c r="A541" s="158"/>
      <c r="B541" s="160"/>
      <c r="C541" s="205" t="s">
        <v>432</v>
      </c>
      <c r="D541" s="206"/>
      <c r="E541" s="161">
        <v>3.7</v>
      </c>
      <c r="F541" s="162"/>
      <c r="G541" s="163"/>
      <c r="M541" s="159" t="s">
        <v>432</v>
      </c>
      <c r="O541" s="150"/>
    </row>
    <row r="542" spans="1:104" x14ac:dyDescent="0.25">
      <c r="A542" s="158"/>
      <c r="B542" s="160"/>
      <c r="C542" s="205" t="s">
        <v>433</v>
      </c>
      <c r="D542" s="206"/>
      <c r="E542" s="161">
        <v>9.9</v>
      </c>
      <c r="F542" s="162"/>
      <c r="G542" s="163"/>
      <c r="M542" s="159" t="s">
        <v>433</v>
      </c>
      <c r="O542" s="150"/>
    </row>
    <row r="543" spans="1:104" x14ac:dyDescent="0.25">
      <c r="A543" s="158"/>
      <c r="B543" s="160"/>
      <c r="C543" s="205" t="s">
        <v>434</v>
      </c>
      <c r="D543" s="206"/>
      <c r="E543" s="161">
        <v>11.8</v>
      </c>
      <c r="F543" s="162"/>
      <c r="G543" s="163"/>
      <c r="M543" s="159" t="s">
        <v>434</v>
      </c>
      <c r="O543" s="150"/>
    </row>
    <row r="544" spans="1:104" x14ac:dyDescent="0.25">
      <c r="A544" s="158"/>
      <c r="B544" s="160"/>
      <c r="C544" s="205" t="s">
        <v>435</v>
      </c>
      <c r="D544" s="206"/>
      <c r="E544" s="161">
        <v>10.1</v>
      </c>
      <c r="F544" s="162"/>
      <c r="G544" s="163"/>
      <c r="M544" s="159" t="s">
        <v>435</v>
      </c>
      <c r="O544" s="150"/>
    </row>
    <row r="545" spans="1:104" x14ac:dyDescent="0.25">
      <c r="A545" s="158"/>
      <c r="B545" s="160"/>
      <c r="C545" s="205" t="s">
        <v>94</v>
      </c>
      <c r="D545" s="206"/>
      <c r="E545" s="161">
        <v>0</v>
      </c>
      <c r="F545" s="162"/>
      <c r="G545" s="163"/>
      <c r="M545" s="159" t="s">
        <v>94</v>
      </c>
      <c r="O545" s="150"/>
    </row>
    <row r="546" spans="1:104" x14ac:dyDescent="0.25">
      <c r="A546" s="158"/>
      <c r="B546" s="160"/>
      <c r="C546" s="205" t="s">
        <v>436</v>
      </c>
      <c r="D546" s="206"/>
      <c r="E546" s="161">
        <v>13.85</v>
      </c>
      <c r="F546" s="162"/>
      <c r="G546" s="163"/>
      <c r="M546" s="159" t="s">
        <v>436</v>
      </c>
      <c r="O546" s="150"/>
    </row>
    <row r="547" spans="1:104" x14ac:dyDescent="0.25">
      <c r="A547" s="158"/>
      <c r="B547" s="160"/>
      <c r="C547" s="205" t="s">
        <v>437</v>
      </c>
      <c r="D547" s="206"/>
      <c r="E547" s="161">
        <v>7.7</v>
      </c>
      <c r="F547" s="162"/>
      <c r="G547" s="163"/>
      <c r="M547" s="159" t="s">
        <v>437</v>
      </c>
      <c r="O547" s="150"/>
    </row>
    <row r="548" spans="1:104" x14ac:dyDescent="0.25">
      <c r="A548" s="158"/>
      <c r="B548" s="160"/>
      <c r="C548" s="205" t="s">
        <v>438</v>
      </c>
      <c r="D548" s="206"/>
      <c r="E548" s="161">
        <v>3</v>
      </c>
      <c r="F548" s="162"/>
      <c r="G548" s="163"/>
      <c r="M548" s="159" t="s">
        <v>438</v>
      </c>
      <c r="O548" s="150"/>
    </row>
    <row r="549" spans="1:104" x14ac:dyDescent="0.25">
      <c r="A549" s="158"/>
      <c r="B549" s="160"/>
      <c r="C549" s="205" t="s">
        <v>439</v>
      </c>
      <c r="D549" s="206"/>
      <c r="E549" s="161">
        <v>8.41</v>
      </c>
      <c r="F549" s="162"/>
      <c r="G549" s="163"/>
      <c r="M549" s="159" t="s">
        <v>439</v>
      </c>
      <c r="O549" s="150"/>
    </row>
    <row r="550" spans="1:104" x14ac:dyDescent="0.25">
      <c r="A550" s="158"/>
      <c r="B550" s="160"/>
      <c r="C550" s="205" t="s">
        <v>440</v>
      </c>
      <c r="D550" s="206"/>
      <c r="E550" s="161">
        <v>4.8</v>
      </c>
      <c r="F550" s="162"/>
      <c r="G550" s="163"/>
      <c r="M550" s="159" t="s">
        <v>440</v>
      </c>
      <c r="O550" s="150"/>
    </row>
    <row r="551" spans="1:104" x14ac:dyDescent="0.25">
      <c r="A551" s="158"/>
      <c r="B551" s="160"/>
      <c r="C551" s="205" t="s">
        <v>441</v>
      </c>
      <c r="D551" s="206"/>
      <c r="E551" s="161">
        <v>7.8049999999999997</v>
      </c>
      <c r="F551" s="162"/>
      <c r="G551" s="163"/>
      <c r="M551" s="159" t="s">
        <v>441</v>
      </c>
      <c r="O551" s="150"/>
    </row>
    <row r="552" spans="1:104" x14ac:dyDescent="0.25">
      <c r="A552" s="158"/>
      <c r="B552" s="160"/>
      <c r="C552" s="205" t="s">
        <v>419</v>
      </c>
      <c r="D552" s="206"/>
      <c r="E552" s="161">
        <v>16</v>
      </c>
      <c r="F552" s="162"/>
      <c r="G552" s="163"/>
      <c r="M552" s="159" t="s">
        <v>419</v>
      </c>
      <c r="O552" s="150"/>
    </row>
    <row r="553" spans="1:104" x14ac:dyDescent="0.25">
      <c r="A553" s="158"/>
      <c r="B553" s="160"/>
      <c r="C553" s="205" t="s">
        <v>442</v>
      </c>
      <c r="D553" s="206"/>
      <c r="E553" s="161">
        <v>9.15</v>
      </c>
      <c r="F553" s="162"/>
      <c r="G553" s="163"/>
      <c r="M553" s="159" t="s">
        <v>442</v>
      </c>
      <c r="O553" s="150"/>
    </row>
    <row r="554" spans="1:104" x14ac:dyDescent="0.25">
      <c r="A554" s="158"/>
      <c r="B554" s="160"/>
      <c r="C554" s="205" t="s">
        <v>443</v>
      </c>
      <c r="D554" s="206"/>
      <c r="E554" s="161">
        <v>17.7</v>
      </c>
      <c r="F554" s="162"/>
      <c r="G554" s="163"/>
      <c r="M554" s="159" t="s">
        <v>443</v>
      </c>
      <c r="O554" s="150"/>
    </row>
    <row r="555" spans="1:104" x14ac:dyDescent="0.25">
      <c r="A555" s="158"/>
      <c r="B555" s="160"/>
      <c r="C555" s="205" t="s">
        <v>444</v>
      </c>
      <c r="D555" s="206"/>
      <c r="E555" s="161">
        <v>6.3049999999999997</v>
      </c>
      <c r="F555" s="162"/>
      <c r="G555" s="163"/>
      <c r="M555" s="159" t="s">
        <v>444</v>
      </c>
      <c r="O555" s="150"/>
    </row>
    <row r="556" spans="1:104" x14ac:dyDescent="0.25">
      <c r="A556" s="158"/>
      <c r="B556" s="160"/>
      <c r="C556" s="205" t="s">
        <v>423</v>
      </c>
      <c r="D556" s="206"/>
      <c r="E556" s="161">
        <v>4.5999999999999996</v>
      </c>
      <c r="F556" s="162"/>
      <c r="G556" s="163"/>
      <c r="M556" s="159" t="s">
        <v>423</v>
      </c>
      <c r="O556" s="150"/>
    </row>
    <row r="557" spans="1:104" x14ac:dyDescent="0.25">
      <c r="A557" s="151">
        <v>69</v>
      </c>
      <c r="B557" s="152" t="s">
        <v>445</v>
      </c>
      <c r="C557" s="153" t="s">
        <v>446</v>
      </c>
      <c r="D557" s="154" t="s">
        <v>447</v>
      </c>
      <c r="E557" s="155">
        <v>145.5</v>
      </c>
      <c r="F557" s="155"/>
      <c r="G557" s="156">
        <f>E557*F557</f>
        <v>0</v>
      </c>
      <c r="O557" s="150">
        <v>2</v>
      </c>
      <c r="AA557" s="131">
        <v>1</v>
      </c>
      <c r="AB557" s="131">
        <v>7</v>
      </c>
      <c r="AC557" s="131">
        <v>7</v>
      </c>
      <c r="AZ557" s="131">
        <v>2</v>
      </c>
      <c r="BA557" s="131">
        <f>IF(AZ557=1,G557,0)</f>
        <v>0</v>
      </c>
      <c r="BB557" s="131">
        <f>IF(AZ557=2,G557,0)</f>
        <v>0</v>
      </c>
      <c r="BC557" s="131">
        <f>IF(AZ557=3,G557,0)</f>
        <v>0</v>
      </c>
      <c r="BD557" s="131">
        <f>IF(AZ557=4,G557,0)</f>
        <v>0</v>
      </c>
      <c r="BE557" s="131">
        <f>IF(AZ557=5,G557,0)</f>
        <v>0</v>
      </c>
      <c r="CA557" s="157">
        <v>1</v>
      </c>
      <c r="CB557" s="157">
        <v>7</v>
      </c>
      <c r="CZ557" s="131">
        <v>5.0000000000000002E-5</v>
      </c>
    </row>
    <row r="558" spans="1:104" x14ac:dyDescent="0.25">
      <c r="A558" s="158"/>
      <c r="B558" s="160"/>
      <c r="C558" s="205" t="s">
        <v>448</v>
      </c>
      <c r="D558" s="206"/>
      <c r="E558" s="161">
        <v>0</v>
      </c>
      <c r="F558" s="162"/>
      <c r="G558" s="163"/>
      <c r="M558" s="159" t="s">
        <v>448</v>
      </c>
      <c r="O558" s="150"/>
    </row>
    <row r="559" spans="1:104" x14ac:dyDescent="0.25">
      <c r="A559" s="158"/>
      <c r="B559" s="160"/>
      <c r="C559" s="205" t="s">
        <v>449</v>
      </c>
      <c r="D559" s="206"/>
      <c r="E559" s="161">
        <v>145.5</v>
      </c>
      <c r="F559" s="162"/>
      <c r="G559" s="163"/>
      <c r="M559" s="159" t="s">
        <v>449</v>
      </c>
      <c r="O559" s="150"/>
    </row>
    <row r="560" spans="1:104" x14ac:dyDescent="0.25">
      <c r="A560" s="151">
        <v>70</v>
      </c>
      <c r="B560" s="152" t="s">
        <v>450</v>
      </c>
      <c r="C560" s="153" t="s">
        <v>451</v>
      </c>
      <c r="D560" s="154" t="s">
        <v>447</v>
      </c>
      <c r="E560" s="155">
        <v>625</v>
      </c>
      <c r="F560" s="155"/>
      <c r="G560" s="156">
        <f>E560*F560</f>
        <v>0</v>
      </c>
      <c r="O560" s="150">
        <v>2</v>
      </c>
      <c r="AA560" s="131">
        <v>1</v>
      </c>
      <c r="AB560" s="131">
        <v>7</v>
      </c>
      <c r="AC560" s="131">
        <v>7</v>
      </c>
      <c r="AZ560" s="131">
        <v>2</v>
      </c>
      <c r="BA560" s="131">
        <f>IF(AZ560=1,G560,0)</f>
        <v>0</v>
      </c>
      <c r="BB560" s="131">
        <f>IF(AZ560=2,G560,0)</f>
        <v>0</v>
      </c>
      <c r="BC560" s="131">
        <f>IF(AZ560=3,G560,0)</f>
        <v>0</v>
      </c>
      <c r="BD560" s="131">
        <f>IF(AZ560=4,G560,0)</f>
        <v>0</v>
      </c>
      <c r="BE560" s="131">
        <f>IF(AZ560=5,G560,0)</f>
        <v>0</v>
      </c>
      <c r="CA560" s="157">
        <v>1</v>
      </c>
      <c r="CB560" s="157">
        <v>7</v>
      </c>
      <c r="CZ560" s="131">
        <v>5.0000000000000002E-5</v>
      </c>
    </row>
    <row r="561" spans="1:104" x14ac:dyDescent="0.25">
      <c r="A561" s="158"/>
      <c r="B561" s="160"/>
      <c r="C561" s="205" t="s">
        <v>448</v>
      </c>
      <c r="D561" s="206"/>
      <c r="E561" s="161">
        <v>0</v>
      </c>
      <c r="F561" s="162"/>
      <c r="G561" s="163"/>
      <c r="M561" s="159" t="s">
        <v>448</v>
      </c>
      <c r="O561" s="150"/>
    </row>
    <row r="562" spans="1:104" x14ac:dyDescent="0.25">
      <c r="A562" s="158"/>
      <c r="B562" s="160"/>
      <c r="C562" s="205" t="s">
        <v>452</v>
      </c>
      <c r="D562" s="206"/>
      <c r="E562" s="161">
        <v>625</v>
      </c>
      <c r="F562" s="162"/>
      <c r="G562" s="163"/>
      <c r="M562" s="159" t="s">
        <v>452</v>
      </c>
      <c r="O562" s="150"/>
    </row>
    <row r="563" spans="1:104" x14ac:dyDescent="0.25">
      <c r="A563" s="151">
        <v>71</v>
      </c>
      <c r="B563" s="152" t="s">
        <v>453</v>
      </c>
      <c r="C563" s="153" t="s">
        <v>454</v>
      </c>
      <c r="D563" s="154" t="s">
        <v>86</v>
      </c>
      <c r="E563" s="155">
        <v>54</v>
      </c>
      <c r="F563" s="155"/>
      <c r="G563" s="156">
        <f>E563*F563</f>
        <v>0</v>
      </c>
      <c r="O563" s="150">
        <v>2</v>
      </c>
      <c r="AA563" s="131">
        <v>1</v>
      </c>
      <c r="AB563" s="131">
        <v>1</v>
      </c>
      <c r="AC563" s="131">
        <v>1</v>
      </c>
      <c r="AZ563" s="131">
        <v>2</v>
      </c>
      <c r="BA563" s="131">
        <f>IF(AZ563=1,G563,0)</f>
        <v>0</v>
      </c>
      <c r="BB563" s="131">
        <f>IF(AZ563=2,G563,0)</f>
        <v>0</v>
      </c>
      <c r="BC563" s="131">
        <f>IF(AZ563=3,G563,0)</f>
        <v>0</v>
      </c>
      <c r="BD563" s="131">
        <f>IF(AZ563=4,G563,0)</f>
        <v>0</v>
      </c>
      <c r="BE563" s="131">
        <f>IF(AZ563=5,G563,0)</f>
        <v>0</v>
      </c>
      <c r="CA563" s="157">
        <v>1</v>
      </c>
      <c r="CB563" s="157">
        <v>1</v>
      </c>
      <c r="CZ563" s="131">
        <v>0</v>
      </c>
    </row>
    <row r="564" spans="1:104" x14ac:dyDescent="0.25">
      <c r="A564" s="158"/>
      <c r="B564" s="160"/>
      <c r="C564" s="205" t="s">
        <v>448</v>
      </c>
      <c r="D564" s="206"/>
      <c r="E564" s="161">
        <v>0</v>
      </c>
      <c r="F564" s="162"/>
      <c r="G564" s="163"/>
      <c r="M564" s="159" t="s">
        <v>448</v>
      </c>
      <c r="O564" s="150"/>
    </row>
    <row r="565" spans="1:104" x14ac:dyDescent="0.25">
      <c r="A565" s="158"/>
      <c r="B565" s="160"/>
      <c r="C565" s="205" t="s">
        <v>455</v>
      </c>
      <c r="D565" s="206"/>
      <c r="E565" s="161">
        <v>24</v>
      </c>
      <c r="F565" s="162"/>
      <c r="G565" s="163"/>
      <c r="M565" s="159" t="s">
        <v>455</v>
      </c>
      <c r="O565" s="150"/>
    </row>
    <row r="566" spans="1:104" x14ac:dyDescent="0.25">
      <c r="A566" s="158"/>
      <c r="B566" s="160"/>
      <c r="C566" s="205" t="s">
        <v>456</v>
      </c>
      <c r="D566" s="206"/>
      <c r="E566" s="161">
        <v>30</v>
      </c>
      <c r="F566" s="162"/>
      <c r="G566" s="163"/>
      <c r="M566" s="159" t="s">
        <v>456</v>
      </c>
      <c r="O566" s="150"/>
    </row>
    <row r="567" spans="1:104" ht="20.399999999999999" x14ac:dyDescent="0.25">
      <c r="A567" s="151">
        <v>72</v>
      </c>
      <c r="B567" s="152" t="s">
        <v>457</v>
      </c>
      <c r="C567" s="153" t="s">
        <v>458</v>
      </c>
      <c r="D567" s="154" t="s">
        <v>112</v>
      </c>
      <c r="E567" s="155">
        <v>96.58</v>
      </c>
      <c r="F567" s="155"/>
      <c r="G567" s="156">
        <f>E567*F567</f>
        <v>0</v>
      </c>
      <c r="O567" s="150">
        <v>2</v>
      </c>
      <c r="AA567" s="131">
        <v>12</v>
      </c>
      <c r="AB567" s="131">
        <v>0</v>
      </c>
      <c r="AC567" s="131">
        <v>59</v>
      </c>
      <c r="AZ567" s="131">
        <v>2</v>
      </c>
      <c r="BA567" s="131">
        <f>IF(AZ567=1,G567,0)</f>
        <v>0</v>
      </c>
      <c r="BB567" s="131">
        <f>IF(AZ567=2,G567,0)</f>
        <v>0</v>
      </c>
      <c r="BC567" s="131">
        <f>IF(AZ567=3,G567,0)</f>
        <v>0</v>
      </c>
      <c r="BD567" s="131">
        <f>IF(AZ567=4,G567,0)</f>
        <v>0</v>
      </c>
      <c r="BE567" s="131">
        <f>IF(AZ567=5,G567,0)</f>
        <v>0</v>
      </c>
      <c r="CA567" s="157">
        <v>12</v>
      </c>
      <c r="CB567" s="157">
        <v>0</v>
      </c>
      <c r="CZ567" s="131">
        <v>6.4999999999999997E-3</v>
      </c>
    </row>
    <row r="568" spans="1:104" ht="21" x14ac:dyDescent="0.25">
      <c r="A568" s="158"/>
      <c r="B568" s="160"/>
      <c r="C568" s="205" t="s">
        <v>644</v>
      </c>
      <c r="D568" s="206"/>
      <c r="E568" s="161">
        <v>0</v>
      </c>
      <c r="F568" s="162"/>
      <c r="G568" s="163"/>
      <c r="M568" s="159" t="s">
        <v>113</v>
      </c>
      <c r="O568" s="150"/>
    </row>
    <row r="569" spans="1:104" x14ac:dyDescent="0.25">
      <c r="A569" s="158"/>
      <c r="B569" s="160"/>
      <c r="C569" s="205" t="s">
        <v>114</v>
      </c>
      <c r="D569" s="206"/>
      <c r="E569" s="161">
        <v>0</v>
      </c>
      <c r="F569" s="162"/>
      <c r="G569" s="163"/>
      <c r="M569" s="159" t="s">
        <v>114</v>
      </c>
      <c r="O569" s="150"/>
    </row>
    <row r="570" spans="1:104" x14ac:dyDescent="0.25">
      <c r="A570" s="158"/>
      <c r="B570" s="160"/>
      <c r="C570" s="205" t="s">
        <v>115</v>
      </c>
      <c r="D570" s="206"/>
      <c r="E570" s="161">
        <v>0</v>
      </c>
      <c r="F570" s="162"/>
      <c r="G570" s="163"/>
      <c r="M570" s="159" t="s">
        <v>115</v>
      </c>
      <c r="O570" s="150"/>
    </row>
    <row r="571" spans="1:104" x14ac:dyDescent="0.25">
      <c r="A571" s="158"/>
      <c r="B571" s="160"/>
      <c r="C571" s="205" t="s">
        <v>459</v>
      </c>
      <c r="D571" s="206"/>
      <c r="E571" s="161">
        <v>96.58</v>
      </c>
      <c r="F571" s="162"/>
      <c r="G571" s="163"/>
      <c r="M571" s="159" t="s">
        <v>459</v>
      </c>
      <c r="O571" s="150"/>
    </row>
    <row r="572" spans="1:104" ht="20.399999999999999" x14ac:dyDescent="0.25">
      <c r="A572" s="151">
        <v>73</v>
      </c>
      <c r="B572" s="152" t="s">
        <v>460</v>
      </c>
      <c r="C572" s="153" t="s">
        <v>461</v>
      </c>
      <c r="D572" s="154" t="s">
        <v>112</v>
      </c>
      <c r="E572" s="155">
        <v>74.22</v>
      </c>
      <c r="F572" s="155"/>
      <c r="G572" s="156">
        <f>E572*F572</f>
        <v>0</v>
      </c>
      <c r="O572" s="150">
        <v>2</v>
      </c>
      <c r="AA572" s="131">
        <v>12</v>
      </c>
      <c r="AB572" s="131">
        <v>0</v>
      </c>
      <c r="AC572" s="131">
        <v>38</v>
      </c>
      <c r="AZ572" s="131">
        <v>2</v>
      </c>
      <c r="BA572" s="131">
        <f>IF(AZ572=1,G572,0)</f>
        <v>0</v>
      </c>
      <c r="BB572" s="131">
        <f>IF(AZ572=2,G572,0)</f>
        <v>0</v>
      </c>
      <c r="BC572" s="131">
        <f>IF(AZ572=3,G572,0)</f>
        <v>0</v>
      </c>
      <c r="BD572" s="131">
        <f>IF(AZ572=4,G572,0)</f>
        <v>0</v>
      </c>
      <c r="BE572" s="131">
        <f>IF(AZ572=5,G572,0)</f>
        <v>0</v>
      </c>
      <c r="CA572" s="157">
        <v>12</v>
      </c>
      <c r="CB572" s="157">
        <v>0</v>
      </c>
      <c r="CZ572" s="131">
        <v>6.4999999999999997E-3</v>
      </c>
    </row>
    <row r="573" spans="1:104" ht="21" x14ac:dyDescent="0.25">
      <c r="A573" s="158"/>
      <c r="B573" s="160"/>
      <c r="C573" s="205" t="s">
        <v>644</v>
      </c>
      <c r="D573" s="206"/>
      <c r="E573" s="161">
        <v>0</v>
      </c>
      <c r="F573" s="162"/>
      <c r="G573" s="163"/>
      <c r="M573" s="159" t="s">
        <v>113</v>
      </c>
      <c r="O573" s="150"/>
    </row>
    <row r="574" spans="1:104" x14ac:dyDescent="0.25">
      <c r="A574" s="158"/>
      <c r="B574" s="160"/>
      <c r="C574" s="205" t="s">
        <v>114</v>
      </c>
      <c r="D574" s="206"/>
      <c r="E574" s="161">
        <v>0</v>
      </c>
      <c r="F574" s="162"/>
      <c r="G574" s="163"/>
      <c r="M574" s="159" t="s">
        <v>114</v>
      </c>
      <c r="O574" s="150"/>
    </row>
    <row r="575" spans="1:104" x14ac:dyDescent="0.25">
      <c r="A575" s="158"/>
      <c r="B575" s="160"/>
      <c r="C575" s="205" t="s">
        <v>115</v>
      </c>
      <c r="D575" s="206"/>
      <c r="E575" s="161">
        <v>0</v>
      </c>
      <c r="F575" s="162"/>
      <c r="G575" s="163"/>
      <c r="M575" s="159" t="s">
        <v>115</v>
      </c>
      <c r="O575" s="150"/>
    </row>
    <row r="576" spans="1:104" x14ac:dyDescent="0.25">
      <c r="A576" s="158"/>
      <c r="B576" s="160"/>
      <c r="C576" s="205" t="s">
        <v>462</v>
      </c>
      <c r="D576" s="206"/>
      <c r="E576" s="161">
        <v>74.22</v>
      </c>
      <c r="F576" s="162"/>
      <c r="G576" s="163"/>
      <c r="M576" s="159" t="s">
        <v>462</v>
      </c>
      <c r="O576" s="150"/>
    </row>
    <row r="577" spans="1:104" ht="20.399999999999999" x14ac:dyDescent="0.25">
      <c r="A577" s="151">
        <v>74</v>
      </c>
      <c r="B577" s="152" t="s">
        <v>463</v>
      </c>
      <c r="C577" s="153" t="s">
        <v>464</v>
      </c>
      <c r="D577" s="154" t="s">
        <v>112</v>
      </c>
      <c r="E577" s="155">
        <v>191.25</v>
      </c>
      <c r="F577" s="155"/>
      <c r="G577" s="156">
        <f>E577*F577</f>
        <v>0</v>
      </c>
      <c r="O577" s="150">
        <v>2</v>
      </c>
      <c r="AA577" s="131">
        <v>12</v>
      </c>
      <c r="AB577" s="131">
        <v>0</v>
      </c>
      <c r="AC577" s="131">
        <v>41</v>
      </c>
      <c r="AZ577" s="131">
        <v>2</v>
      </c>
      <c r="BA577" s="131">
        <f>IF(AZ577=1,G577,0)</f>
        <v>0</v>
      </c>
      <c r="BB577" s="131">
        <f>IF(AZ577=2,G577,0)</f>
        <v>0</v>
      </c>
      <c r="BC577" s="131">
        <f>IF(AZ577=3,G577,0)</f>
        <v>0</v>
      </c>
      <c r="BD577" s="131">
        <f>IF(AZ577=4,G577,0)</f>
        <v>0</v>
      </c>
      <c r="BE577" s="131">
        <f>IF(AZ577=5,G577,0)</f>
        <v>0</v>
      </c>
      <c r="CA577" s="157">
        <v>12</v>
      </c>
      <c r="CB577" s="157">
        <v>0</v>
      </c>
      <c r="CZ577" s="131">
        <v>4.7999999999999996E-3</v>
      </c>
    </row>
    <row r="578" spans="1:104" ht="21" x14ac:dyDescent="0.25">
      <c r="A578" s="158"/>
      <c r="B578" s="160"/>
      <c r="C578" s="205" t="s">
        <v>644</v>
      </c>
      <c r="D578" s="206"/>
      <c r="E578" s="161">
        <v>0</v>
      </c>
      <c r="F578" s="162"/>
      <c r="G578" s="163"/>
      <c r="M578" s="159" t="s">
        <v>113</v>
      </c>
      <c r="O578" s="150"/>
    </row>
    <row r="579" spans="1:104" x14ac:dyDescent="0.25">
      <c r="A579" s="158"/>
      <c r="B579" s="160"/>
      <c r="C579" s="205" t="s">
        <v>114</v>
      </c>
      <c r="D579" s="206"/>
      <c r="E579" s="161">
        <v>0</v>
      </c>
      <c r="F579" s="162"/>
      <c r="G579" s="163"/>
      <c r="M579" s="159" t="s">
        <v>114</v>
      </c>
      <c r="O579" s="150"/>
    </row>
    <row r="580" spans="1:104" x14ac:dyDescent="0.25">
      <c r="A580" s="158"/>
      <c r="B580" s="160"/>
      <c r="C580" s="205" t="s">
        <v>115</v>
      </c>
      <c r="D580" s="206"/>
      <c r="E580" s="161">
        <v>0</v>
      </c>
      <c r="F580" s="162"/>
      <c r="G580" s="163"/>
      <c r="M580" s="159" t="s">
        <v>115</v>
      </c>
      <c r="O580" s="150"/>
    </row>
    <row r="581" spans="1:104" x14ac:dyDescent="0.25">
      <c r="A581" s="158"/>
      <c r="B581" s="160"/>
      <c r="C581" s="205" t="s">
        <v>465</v>
      </c>
      <c r="D581" s="206"/>
      <c r="E581" s="161">
        <v>191.25</v>
      </c>
      <c r="F581" s="162"/>
      <c r="G581" s="163"/>
      <c r="M581" s="159" t="s">
        <v>465</v>
      </c>
      <c r="O581" s="150"/>
    </row>
    <row r="582" spans="1:104" ht="20.399999999999999" x14ac:dyDescent="0.25">
      <c r="A582" s="151">
        <v>75</v>
      </c>
      <c r="B582" s="152" t="s">
        <v>466</v>
      </c>
      <c r="C582" s="153" t="s">
        <v>467</v>
      </c>
      <c r="D582" s="154" t="s">
        <v>112</v>
      </c>
      <c r="E582" s="155">
        <v>357.08</v>
      </c>
      <c r="F582" s="155"/>
      <c r="G582" s="156">
        <f>E582*F582</f>
        <v>0</v>
      </c>
      <c r="O582" s="150">
        <v>2</v>
      </c>
      <c r="AA582" s="131">
        <v>12</v>
      </c>
      <c r="AB582" s="131">
        <v>0</v>
      </c>
      <c r="AC582" s="131">
        <v>72</v>
      </c>
      <c r="AZ582" s="131">
        <v>2</v>
      </c>
      <c r="BA582" s="131">
        <f>IF(AZ582=1,G582,0)</f>
        <v>0</v>
      </c>
      <c r="BB582" s="131">
        <f>IF(AZ582=2,G582,0)</f>
        <v>0</v>
      </c>
      <c r="BC582" s="131">
        <f>IF(AZ582=3,G582,0)</f>
        <v>0</v>
      </c>
      <c r="BD582" s="131">
        <f>IF(AZ582=4,G582,0)</f>
        <v>0</v>
      </c>
      <c r="BE582" s="131">
        <f>IF(AZ582=5,G582,0)</f>
        <v>0</v>
      </c>
      <c r="CA582" s="157">
        <v>12</v>
      </c>
      <c r="CB582" s="157">
        <v>0</v>
      </c>
      <c r="CZ582" s="131">
        <v>1.4800000000000001E-2</v>
      </c>
    </row>
    <row r="583" spans="1:104" x14ac:dyDescent="0.25">
      <c r="A583" s="158"/>
      <c r="B583" s="160"/>
      <c r="C583" s="205" t="s">
        <v>325</v>
      </c>
      <c r="D583" s="206"/>
      <c r="E583" s="161">
        <v>0</v>
      </c>
      <c r="F583" s="162"/>
      <c r="G583" s="163"/>
      <c r="M583" s="159" t="s">
        <v>325</v>
      </c>
      <c r="O583" s="150"/>
    </row>
    <row r="584" spans="1:104" ht="21" x14ac:dyDescent="0.25">
      <c r="A584" s="158"/>
      <c r="B584" s="160"/>
      <c r="C584" s="205" t="s">
        <v>644</v>
      </c>
      <c r="D584" s="206"/>
      <c r="E584" s="161">
        <v>0</v>
      </c>
      <c r="F584" s="162"/>
      <c r="G584" s="163"/>
      <c r="M584" s="159" t="s">
        <v>113</v>
      </c>
      <c r="O584" s="150"/>
    </row>
    <row r="585" spans="1:104" x14ac:dyDescent="0.25">
      <c r="A585" s="158"/>
      <c r="B585" s="160"/>
      <c r="C585" s="205" t="s">
        <v>114</v>
      </c>
      <c r="D585" s="206"/>
      <c r="E585" s="161">
        <v>0</v>
      </c>
      <c r="F585" s="162"/>
      <c r="G585" s="163"/>
      <c r="M585" s="159" t="s">
        <v>114</v>
      </c>
      <c r="O585" s="150"/>
    </row>
    <row r="586" spans="1:104" x14ac:dyDescent="0.25">
      <c r="A586" s="158"/>
      <c r="B586" s="160"/>
      <c r="C586" s="205" t="s">
        <v>468</v>
      </c>
      <c r="D586" s="206"/>
      <c r="E586" s="161">
        <v>0</v>
      </c>
      <c r="F586" s="162"/>
      <c r="G586" s="163"/>
      <c r="M586" s="159" t="s">
        <v>468</v>
      </c>
      <c r="O586" s="150"/>
    </row>
    <row r="587" spans="1:104" x14ac:dyDescent="0.25">
      <c r="A587" s="158"/>
      <c r="B587" s="160"/>
      <c r="C587" s="205" t="s">
        <v>469</v>
      </c>
      <c r="D587" s="206"/>
      <c r="E587" s="161">
        <v>357.08</v>
      </c>
      <c r="F587" s="162"/>
      <c r="G587" s="163"/>
      <c r="M587" s="159" t="s">
        <v>469</v>
      </c>
      <c r="O587" s="150"/>
    </row>
    <row r="588" spans="1:104" ht="20.399999999999999" x14ac:dyDescent="0.25">
      <c r="A588" s="151">
        <v>76</v>
      </c>
      <c r="B588" s="152" t="s">
        <v>470</v>
      </c>
      <c r="C588" s="153" t="s">
        <v>471</v>
      </c>
      <c r="D588" s="154" t="s">
        <v>112</v>
      </c>
      <c r="E588" s="155">
        <v>313.2</v>
      </c>
      <c r="F588" s="155"/>
      <c r="G588" s="156">
        <f>E588*F588</f>
        <v>0</v>
      </c>
      <c r="O588" s="150">
        <v>2</v>
      </c>
      <c r="AA588" s="131">
        <v>12</v>
      </c>
      <c r="AB588" s="131">
        <v>0</v>
      </c>
      <c r="AC588" s="131">
        <v>40</v>
      </c>
      <c r="AZ588" s="131">
        <v>2</v>
      </c>
      <c r="BA588" s="131">
        <f>IF(AZ588=1,G588,0)</f>
        <v>0</v>
      </c>
      <c r="BB588" s="131">
        <f>IF(AZ588=2,G588,0)</f>
        <v>0</v>
      </c>
      <c r="BC588" s="131">
        <f>IF(AZ588=3,G588,0)</f>
        <v>0</v>
      </c>
      <c r="BD588" s="131">
        <f>IF(AZ588=4,G588,0)</f>
        <v>0</v>
      </c>
      <c r="BE588" s="131">
        <f>IF(AZ588=5,G588,0)</f>
        <v>0</v>
      </c>
      <c r="CA588" s="157">
        <v>12</v>
      </c>
      <c r="CB588" s="157">
        <v>0</v>
      </c>
      <c r="CZ588" s="131">
        <v>1.2800000000000001E-2</v>
      </c>
    </row>
    <row r="589" spans="1:104" x14ac:dyDescent="0.25">
      <c r="A589" s="158"/>
      <c r="B589" s="160"/>
      <c r="C589" s="205" t="s">
        <v>325</v>
      </c>
      <c r="D589" s="206"/>
      <c r="E589" s="161">
        <v>0</v>
      </c>
      <c r="F589" s="162"/>
      <c r="G589" s="163"/>
      <c r="M589" s="159" t="s">
        <v>325</v>
      </c>
      <c r="O589" s="150"/>
    </row>
    <row r="590" spans="1:104" ht="21" x14ac:dyDescent="0.25">
      <c r="A590" s="158"/>
      <c r="B590" s="160"/>
      <c r="C590" s="205" t="s">
        <v>644</v>
      </c>
      <c r="D590" s="206"/>
      <c r="E590" s="161">
        <v>0</v>
      </c>
      <c r="F590" s="162"/>
      <c r="G590" s="163"/>
      <c r="M590" s="159" t="s">
        <v>113</v>
      </c>
      <c r="O590" s="150"/>
    </row>
    <row r="591" spans="1:104" x14ac:dyDescent="0.25">
      <c r="A591" s="158"/>
      <c r="B591" s="160"/>
      <c r="C591" s="205" t="s">
        <v>114</v>
      </c>
      <c r="D591" s="206"/>
      <c r="E591" s="161">
        <v>0</v>
      </c>
      <c r="F591" s="162"/>
      <c r="G591" s="163"/>
      <c r="M591" s="159" t="s">
        <v>114</v>
      </c>
      <c r="O591" s="150"/>
    </row>
    <row r="592" spans="1:104" x14ac:dyDescent="0.25">
      <c r="A592" s="158"/>
      <c r="B592" s="160"/>
      <c r="C592" s="205" t="s">
        <v>468</v>
      </c>
      <c r="D592" s="206"/>
      <c r="E592" s="161">
        <v>0</v>
      </c>
      <c r="F592" s="162"/>
      <c r="G592" s="163"/>
      <c r="M592" s="159" t="s">
        <v>468</v>
      </c>
      <c r="O592" s="150"/>
    </row>
    <row r="593" spans="1:104" x14ac:dyDescent="0.25">
      <c r="A593" s="158"/>
      <c r="B593" s="160"/>
      <c r="C593" s="205" t="s">
        <v>472</v>
      </c>
      <c r="D593" s="206"/>
      <c r="E593" s="161">
        <v>313.2</v>
      </c>
      <c r="F593" s="162"/>
      <c r="G593" s="163"/>
      <c r="M593" s="159" t="s">
        <v>472</v>
      </c>
      <c r="O593" s="150"/>
    </row>
    <row r="594" spans="1:104" ht="20.399999999999999" x14ac:dyDescent="0.25">
      <c r="A594" s="151">
        <v>77</v>
      </c>
      <c r="B594" s="152" t="s">
        <v>473</v>
      </c>
      <c r="C594" s="153" t="s">
        <v>474</v>
      </c>
      <c r="D594" s="154" t="s">
        <v>76</v>
      </c>
      <c r="E594" s="155">
        <v>1</v>
      </c>
      <c r="F594" s="155"/>
      <c r="G594" s="156">
        <f>E594*F594</f>
        <v>0</v>
      </c>
      <c r="O594" s="150">
        <v>2</v>
      </c>
      <c r="AA594" s="131">
        <v>12</v>
      </c>
      <c r="AB594" s="131">
        <v>0</v>
      </c>
      <c r="AC594" s="131">
        <v>80</v>
      </c>
      <c r="AZ594" s="131">
        <v>2</v>
      </c>
      <c r="BA594" s="131">
        <f>IF(AZ594=1,G594,0)</f>
        <v>0</v>
      </c>
      <c r="BB594" s="131">
        <f>IF(AZ594=2,G594,0)</f>
        <v>0</v>
      </c>
      <c r="BC594" s="131">
        <f>IF(AZ594=3,G594,0)</f>
        <v>0</v>
      </c>
      <c r="BD594" s="131">
        <f>IF(AZ594=4,G594,0)</f>
        <v>0</v>
      </c>
      <c r="BE594" s="131">
        <f>IF(AZ594=5,G594,0)</f>
        <v>0</v>
      </c>
      <c r="CA594" s="157">
        <v>12</v>
      </c>
      <c r="CB594" s="157">
        <v>0</v>
      </c>
      <c r="CZ594" s="131">
        <v>0.625</v>
      </c>
    </row>
    <row r="595" spans="1:104" x14ac:dyDescent="0.25">
      <c r="A595" s="158"/>
      <c r="B595" s="160"/>
      <c r="C595" s="205" t="s">
        <v>475</v>
      </c>
      <c r="D595" s="206"/>
      <c r="E595" s="161">
        <v>0</v>
      </c>
      <c r="F595" s="162"/>
      <c r="G595" s="163"/>
      <c r="M595" s="159" t="s">
        <v>475</v>
      </c>
      <c r="O595" s="150"/>
    </row>
    <row r="596" spans="1:104" x14ac:dyDescent="0.25">
      <c r="A596" s="158"/>
      <c r="B596" s="160"/>
      <c r="C596" s="205" t="s">
        <v>476</v>
      </c>
      <c r="D596" s="206"/>
      <c r="E596" s="161">
        <v>0</v>
      </c>
      <c r="F596" s="162"/>
      <c r="G596" s="163"/>
      <c r="M596" s="159" t="s">
        <v>476</v>
      </c>
      <c r="O596" s="150"/>
    </row>
    <row r="597" spans="1:104" x14ac:dyDescent="0.25">
      <c r="A597" s="158"/>
      <c r="B597" s="160"/>
      <c r="C597" s="205" t="s">
        <v>477</v>
      </c>
      <c r="D597" s="206"/>
      <c r="E597" s="161">
        <v>0</v>
      </c>
      <c r="F597" s="162"/>
      <c r="G597" s="163"/>
      <c r="M597" s="159" t="s">
        <v>477</v>
      </c>
      <c r="O597" s="150"/>
    </row>
    <row r="598" spans="1:104" x14ac:dyDescent="0.25">
      <c r="A598" s="158"/>
      <c r="B598" s="160"/>
      <c r="C598" s="205" t="s">
        <v>478</v>
      </c>
      <c r="D598" s="206"/>
      <c r="E598" s="161">
        <v>0</v>
      </c>
      <c r="F598" s="162"/>
      <c r="G598" s="163"/>
      <c r="M598" s="159" t="s">
        <v>478</v>
      </c>
      <c r="O598" s="150"/>
    </row>
    <row r="599" spans="1:104" x14ac:dyDescent="0.25">
      <c r="A599" s="158"/>
      <c r="B599" s="160"/>
      <c r="C599" s="205" t="s">
        <v>479</v>
      </c>
      <c r="D599" s="206"/>
      <c r="E599" s="161">
        <v>0</v>
      </c>
      <c r="F599" s="162"/>
      <c r="G599" s="163"/>
      <c r="M599" s="159" t="s">
        <v>479</v>
      </c>
      <c r="O599" s="150"/>
    </row>
    <row r="600" spans="1:104" x14ac:dyDescent="0.25">
      <c r="A600" s="158"/>
      <c r="B600" s="160"/>
      <c r="C600" s="205" t="s">
        <v>480</v>
      </c>
      <c r="D600" s="206"/>
      <c r="E600" s="161">
        <v>0</v>
      </c>
      <c r="F600" s="162"/>
      <c r="G600" s="163"/>
      <c r="M600" s="159" t="s">
        <v>480</v>
      </c>
      <c r="O600" s="150"/>
    </row>
    <row r="601" spans="1:104" x14ac:dyDescent="0.25">
      <c r="A601" s="158"/>
      <c r="B601" s="160"/>
      <c r="C601" s="205" t="s">
        <v>481</v>
      </c>
      <c r="D601" s="206"/>
      <c r="E601" s="161">
        <v>0</v>
      </c>
      <c r="F601" s="162"/>
      <c r="G601" s="163"/>
      <c r="M601" s="159" t="s">
        <v>481</v>
      </c>
      <c r="O601" s="150"/>
    </row>
    <row r="602" spans="1:104" x14ac:dyDescent="0.25">
      <c r="A602" s="158"/>
      <c r="B602" s="160"/>
      <c r="C602" s="205" t="s">
        <v>482</v>
      </c>
      <c r="D602" s="206"/>
      <c r="E602" s="161">
        <v>0</v>
      </c>
      <c r="F602" s="162"/>
      <c r="G602" s="163"/>
      <c r="M602" s="159" t="s">
        <v>482</v>
      </c>
      <c r="O602" s="150"/>
    </row>
    <row r="603" spans="1:104" x14ac:dyDescent="0.25">
      <c r="A603" s="158"/>
      <c r="B603" s="160"/>
      <c r="C603" s="205" t="s">
        <v>448</v>
      </c>
      <c r="D603" s="206"/>
      <c r="E603" s="161">
        <v>0</v>
      </c>
      <c r="F603" s="162"/>
      <c r="G603" s="163"/>
      <c r="M603" s="159" t="s">
        <v>448</v>
      </c>
      <c r="O603" s="150"/>
    </row>
    <row r="604" spans="1:104" x14ac:dyDescent="0.25">
      <c r="A604" s="158"/>
      <c r="B604" s="160"/>
      <c r="C604" s="205" t="s">
        <v>483</v>
      </c>
      <c r="D604" s="206"/>
      <c r="E604" s="161">
        <v>1</v>
      </c>
      <c r="F604" s="162"/>
      <c r="G604" s="163"/>
      <c r="M604" s="159" t="s">
        <v>483</v>
      </c>
      <c r="O604" s="150"/>
    </row>
    <row r="605" spans="1:104" ht="20.399999999999999" x14ac:dyDescent="0.25">
      <c r="A605" s="151">
        <v>78</v>
      </c>
      <c r="B605" s="152" t="s">
        <v>484</v>
      </c>
      <c r="C605" s="153" t="s">
        <v>485</v>
      </c>
      <c r="D605" s="154" t="s">
        <v>76</v>
      </c>
      <c r="E605" s="155">
        <v>3</v>
      </c>
      <c r="F605" s="155"/>
      <c r="G605" s="156">
        <f>E605*F605</f>
        <v>0</v>
      </c>
      <c r="O605" s="150">
        <v>2</v>
      </c>
      <c r="AA605" s="131">
        <v>12</v>
      </c>
      <c r="AB605" s="131">
        <v>0</v>
      </c>
      <c r="AC605" s="131">
        <v>79</v>
      </c>
      <c r="AZ605" s="131">
        <v>2</v>
      </c>
      <c r="BA605" s="131">
        <f>IF(AZ605=1,G605,0)</f>
        <v>0</v>
      </c>
      <c r="BB605" s="131">
        <f>IF(AZ605=2,G605,0)</f>
        <v>0</v>
      </c>
      <c r="BC605" s="131">
        <f>IF(AZ605=3,G605,0)</f>
        <v>0</v>
      </c>
      <c r="BD605" s="131">
        <f>IF(AZ605=4,G605,0)</f>
        <v>0</v>
      </c>
      <c r="BE605" s="131">
        <f>IF(AZ605=5,G605,0)</f>
        <v>0</v>
      </c>
      <c r="CA605" s="157">
        <v>12</v>
      </c>
      <c r="CB605" s="157">
        <v>0</v>
      </c>
      <c r="CZ605" s="131">
        <v>4.8500000000000001E-2</v>
      </c>
    </row>
    <row r="606" spans="1:104" x14ac:dyDescent="0.25">
      <c r="A606" s="158"/>
      <c r="B606" s="160"/>
      <c r="C606" s="205" t="s">
        <v>475</v>
      </c>
      <c r="D606" s="206"/>
      <c r="E606" s="161">
        <v>0</v>
      </c>
      <c r="F606" s="162"/>
      <c r="G606" s="163"/>
      <c r="M606" s="159" t="s">
        <v>475</v>
      </c>
      <c r="O606" s="150"/>
    </row>
    <row r="607" spans="1:104" x14ac:dyDescent="0.25">
      <c r="A607" s="158"/>
      <c r="B607" s="160"/>
      <c r="C607" s="205" t="s">
        <v>486</v>
      </c>
      <c r="D607" s="206"/>
      <c r="E607" s="161">
        <v>0</v>
      </c>
      <c r="F607" s="162"/>
      <c r="G607" s="163"/>
      <c r="M607" s="159" t="s">
        <v>486</v>
      </c>
      <c r="O607" s="150"/>
    </row>
    <row r="608" spans="1:104" x14ac:dyDescent="0.25">
      <c r="A608" s="158"/>
      <c r="B608" s="160"/>
      <c r="C608" s="205" t="s">
        <v>487</v>
      </c>
      <c r="D608" s="206"/>
      <c r="E608" s="161">
        <v>0</v>
      </c>
      <c r="F608" s="162"/>
      <c r="G608" s="163"/>
      <c r="M608" s="159" t="s">
        <v>487</v>
      </c>
      <c r="O608" s="150"/>
    </row>
    <row r="609" spans="1:104" x14ac:dyDescent="0.25">
      <c r="A609" s="158"/>
      <c r="B609" s="160"/>
      <c r="C609" s="205" t="s">
        <v>488</v>
      </c>
      <c r="D609" s="206"/>
      <c r="E609" s="161">
        <v>0</v>
      </c>
      <c r="F609" s="162"/>
      <c r="G609" s="163"/>
      <c r="M609" s="159" t="s">
        <v>488</v>
      </c>
      <c r="O609" s="150"/>
    </row>
    <row r="610" spans="1:104" x14ac:dyDescent="0.25">
      <c r="A610" s="158"/>
      <c r="B610" s="160"/>
      <c r="C610" s="205" t="s">
        <v>489</v>
      </c>
      <c r="D610" s="206"/>
      <c r="E610" s="161">
        <v>0</v>
      </c>
      <c r="F610" s="162"/>
      <c r="G610" s="163"/>
      <c r="M610" s="159" t="s">
        <v>489</v>
      </c>
      <c r="O610" s="150"/>
    </row>
    <row r="611" spans="1:104" x14ac:dyDescent="0.25">
      <c r="A611" s="158"/>
      <c r="B611" s="160"/>
      <c r="C611" s="205" t="s">
        <v>490</v>
      </c>
      <c r="D611" s="206"/>
      <c r="E611" s="161">
        <v>0</v>
      </c>
      <c r="F611" s="162"/>
      <c r="G611" s="163"/>
      <c r="M611" s="159" t="s">
        <v>490</v>
      </c>
      <c r="O611" s="150"/>
    </row>
    <row r="612" spans="1:104" x14ac:dyDescent="0.25">
      <c r="A612" s="158"/>
      <c r="B612" s="160"/>
      <c r="C612" s="205" t="s">
        <v>448</v>
      </c>
      <c r="D612" s="206"/>
      <c r="E612" s="161">
        <v>0</v>
      </c>
      <c r="F612" s="162"/>
      <c r="G612" s="163"/>
      <c r="M612" s="159" t="s">
        <v>448</v>
      </c>
      <c r="O612" s="150"/>
    </row>
    <row r="613" spans="1:104" x14ac:dyDescent="0.25">
      <c r="A613" s="158"/>
      <c r="B613" s="160"/>
      <c r="C613" s="205" t="s">
        <v>491</v>
      </c>
      <c r="D613" s="206"/>
      <c r="E613" s="161">
        <v>3</v>
      </c>
      <c r="F613" s="162"/>
      <c r="G613" s="163"/>
      <c r="M613" s="159" t="s">
        <v>491</v>
      </c>
      <c r="O613" s="150"/>
    </row>
    <row r="614" spans="1:104" x14ac:dyDescent="0.25">
      <c r="A614" s="151">
        <v>79</v>
      </c>
      <c r="B614" s="152" t="s">
        <v>492</v>
      </c>
      <c r="C614" s="153" t="s">
        <v>493</v>
      </c>
      <c r="D614" s="154" t="s">
        <v>112</v>
      </c>
      <c r="E614" s="155">
        <v>74.22</v>
      </c>
      <c r="F614" s="155"/>
      <c r="G614" s="156">
        <f>E614*F614</f>
        <v>0</v>
      </c>
      <c r="O614" s="150">
        <v>2</v>
      </c>
      <c r="AA614" s="131">
        <v>12</v>
      </c>
      <c r="AB614" s="131">
        <v>0</v>
      </c>
      <c r="AC614" s="131">
        <v>49</v>
      </c>
      <c r="AZ614" s="131">
        <v>2</v>
      </c>
      <c r="BA614" s="131">
        <f>IF(AZ614=1,G614,0)</f>
        <v>0</v>
      </c>
      <c r="BB614" s="131">
        <f>IF(AZ614=2,G614,0)</f>
        <v>0</v>
      </c>
      <c r="BC614" s="131">
        <f>IF(AZ614=3,G614,0)</f>
        <v>0</v>
      </c>
      <c r="BD614" s="131">
        <f>IF(AZ614=4,G614,0)</f>
        <v>0</v>
      </c>
      <c r="BE614" s="131">
        <f>IF(AZ614=5,G614,0)</f>
        <v>0</v>
      </c>
      <c r="CA614" s="157">
        <v>12</v>
      </c>
      <c r="CB614" s="157">
        <v>0</v>
      </c>
      <c r="CZ614" s="131">
        <v>6.0000000000000002E-5</v>
      </c>
    </row>
    <row r="615" spans="1:104" x14ac:dyDescent="0.25">
      <c r="A615" s="158"/>
      <c r="B615" s="160"/>
      <c r="C615" s="205" t="s">
        <v>494</v>
      </c>
      <c r="D615" s="206"/>
      <c r="E615" s="161">
        <v>74.22</v>
      </c>
      <c r="F615" s="162"/>
      <c r="G615" s="163"/>
      <c r="M615" s="159" t="s">
        <v>494</v>
      </c>
      <c r="O615" s="150"/>
    </row>
    <row r="616" spans="1:104" ht="20.399999999999999" x14ac:dyDescent="0.25">
      <c r="A616" s="151">
        <v>80</v>
      </c>
      <c r="B616" s="152" t="s">
        <v>495</v>
      </c>
      <c r="C616" s="153" t="s">
        <v>496</v>
      </c>
      <c r="D616" s="154" t="s">
        <v>112</v>
      </c>
      <c r="E616" s="155">
        <v>670.28</v>
      </c>
      <c r="F616" s="155"/>
      <c r="G616" s="156">
        <f>E616*F616</f>
        <v>0</v>
      </c>
      <c r="O616" s="150">
        <v>2</v>
      </c>
      <c r="AA616" s="131">
        <v>12</v>
      </c>
      <c r="AB616" s="131">
        <v>0</v>
      </c>
      <c r="AC616" s="131">
        <v>50</v>
      </c>
      <c r="AZ616" s="131">
        <v>2</v>
      </c>
      <c r="BA616" s="131">
        <f>IF(AZ616=1,G616,0)</f>
        <v>0</v>
      </c>
      <c r="BB616" s="131">
        <f>IF(AZ616=2,G616,0)</f>
        <v>0</v>
      </c>
      <c r="BC616" s="131">
        <f>IF(AZ616=3,G616,0)</f>
        <v>0</v>
      </c>
      <c r="BD616" s="131">
        <f>IF(AZ616=4,G616,0)</f>
        <v>0</v>
      </c>
      <c r="BE616" s="131">
        <f>IF(AZ616=5,G616,0)</f>
        <v>0</v>
      </c>
      <c r="CA616" s="157">
        <v>12</v>
      </c>
      <c r="CB616" s="157">
        <v>0</v>
      </c>
      <c r="CZ616" s="131">
        <v>6.0000000000000002E-5</v>
      </c>
    </row>
    <row r="617" spans="1:104" x14ac:dyDescent="0.25">
      <c r="A617" s="158"/>
      <c r="B617" s="160"/>
      <c r="C617" s="205" t="s">
        <v>497</v>
      </c>
      <c r="D617" s="206"/>
      <c r="E617" s="161">
        <v>670.28</v>
      </c>
      <c r="F617" s="162"/>
      <c r="G617" s="163"/>
      <c r="M617" s="159" t="s">
        <v>497</v>
      </c>
      <c r="O617" s="150"/>
    </row>
    <row r="618" spans="1:104" x14ac:dyDescent="0.25">
      <c r="A618" s="151">
        <v>81</v>
      </c>
      <c r="B618" s="152" t="s">
        <v>498</v>
      </c>
      <c r="C618" s="153" t="s">
        <v>499</v>
      </c>
      <c r="D618" s="154" t="s">
        <v>298</v>
      </c>
      <c r="E618" s="155">
        <v>12.205819399999999</v>
      </c>
      <c r="F618" s="155"/>
      <c r="G618" s="156">
        <f>E618*F618</f>
        <v>0</v>
      </c>
      <c r="O618" s="150">
        <v>2</v>
      </c>
      <c r="AA618" s="131">
        <v>7</v>
      </c>
      <c r="AB618" s="131">
        <v>1001</v>
      </c>
      <c r="AC618" s="131">
        <v>5</v>
      </c>
      <c r="AZ618" s="131">
        <v>2</v>
      </c>
      <c r="BA618" s="131">
        <f>IF(AZ618=1,G618,0)</f>
        <v>0</v>
      </c>
      <c r="BB618" s="131">
        <f>IF(AZ618=2,G618,0)</f>
        <v>0</v>
      </c>
      <c r="BC618" s="131">
        <f>IF(AZ618=3,G618,0)</f>
        <v>0</v>
      </c>
      <c r="BD618" s="131">
        <f>IF(AZ618=4,G618,0)</f>
        <v>0</v>
      </c>
      <c r="BE618" s="131">
        <f>IF(AZ618=5,G618,0)</f>
        <v>0</v>
      </c>
      <c r="CA618" s="157">
        <v>7</v>
      </c>
      <c r="CB618" s="157">
        <v>1001</v>
      </c>
      <c r="CZ618" s="131">
        <v>0</v>
      </c>
    </row>
    <row r="619" spans="1:104" x14ac:dyDescent="0.25">
      <c r="A619" s="164"/>
      <c r="B619" s="165" t="s">
        <v>77</v>
      </c>
      <c r="C619" s="166" t="str">
        <f>CONCATENATE(B400," ",C400)</f>
        <v>767 Konstrukce zámečnické</v>
      </c>
      <c r="D619" s="167"/>
      <c r="E619" s="168"/>
      <c r="F619" s="169"/>
      <c r="G619" s="170">
        <f>SUM(G400:G618)</f>
        <v>0</v>
      </c>
      <c r="O619" s="150">
        <v>4</v>
      </c>
      <c r="BA619" s="171">
        <f>SUM(BA400:BA618)</f>
        <v>0</v>
      </c>
      <c r="BB619" s="171">
        <f>SUM(BB400:BB618)</f>
        <v>0</v>
      </c>
      <c r="BC619" s="171">
        <f>SUM(BC400:BC618)</f>
        <v>0</v>
      </c>
      <c r="BD619" s="171">
        <f>SUM(BD400:BD618)</f>
        <v>0</v>
      </c>
      <c r="BE619" s="171">
        <f>SUM(BE400:BE618)</f>
        <v>0</v>
      </c>
    </row>
    <row r="620" spans="1:104" x14ac:dyDescent="0.25">
      <c r="A620" s="144" t="s">
        <v>74</v>
      </c>
      <c r="B620" s="145" t="s">
        <v>500</v>
      </c>
      <c r="C620" s="146" t="s">
        <v>501</v>
      </c>
      <c r="D620" s="147"/>
      <c r="E620" s="148"/>
      <c r="F620" s="148"/>
      <c r="G620" s="149"/>
      <c r="O620" s="150">
        <v>1</v>
      </c>
    </row>
    <row r="621" spans="1:104" ht="20.399999999999999" x14ac:dyDescent="0.25">
      <c r="A621" s="151">
        <v>82</v>
      </c>
      <c r="B621" s="152" t="s">
        <v>502</v>
      </c>
      <c r="C621" s="153" t="s">
        <v>503</v>
      </c>
      <c r="D621" s="154" t="s">
        <v>112</v>
      </c>
      <c r="E621" s="155">
        <v>1.21</v>
      </c>
      <c r="F621" s="155"/>
      <c r="G621" s="156">
        <f>E621*F621</f>
        <v>0</v>
      </c>
      <c r="O621" s="150">
        <v>2</v>
      </c>
      <c r="AA621" s="131">
        <v>2</v>
      </c>
      <c r="AB621" s="131">
        <v>7</v>
      </c>
      <c r="AC621" s="131">
        <v>7</v>
      </c>
      <c r="AZ621" s="131">
        <v>2</v>
      </c>
      <c r="BA621" s="131">
        <f>IF(AZ621=1,G621,0)</f>
        <v>0</v>
      </c>
      <c r="BB621" s="131">
        <f>IF(AZ621=2,G621,0)</f>
        <v>0</v>
      </c>
      <c r="BC621" s="131">
        <f>IF(AZ621=3,G621,0)</f>
        <v>0</v>
      </c>
      <c r="BD621" s="131">
        <f>IF(AZ621=4,G621,0)</f>
        <v>0</v>
      </c>
      <c r="BE621" s="131">
        <f>IF(AZ621=5,G621,0)</f>
        <v>0</v>
      </c>
      <c r="CA621" s="157">
        <v>2</v>
      </c>
      <c r="CB621" s="157">
        <v>7</v>
      </c>
      <c r="CZ621" s="131">
        <v>3.2000000000000003E-4</v>
      </c>
    </row>
    <row r="622" spans="1:104" x14ac:dyDescent="0.25">
      <c r="A622" s="158"/>
      <c r="B622" s="160"/>
      <c r="C622" s="205" t="s">
        <v>101</v>
      </c>
      <c r="D622" s="206"/>
      <c r="E622" s="161">
        <v>0</v>
      </c>
      <c r="F622" s="162"/>
      <c r="G622" s="163"/>
      <c r="M622" s="159" t="s">
        <v>101</v>
      </c>
      <c r="O622" s="150"/>
    </row>
    <row r="623" spans="1:104" x14ac:dyDescent="0.25">
      <c r="A623" s="158"/>
      <c r="B623" s="160"/>
      <c r="C623" s="205" t="s">
        <v>88</v>
      </c>
      <c r="D623" s="206"/>
      <c r="E623" s="161">
        <v>0</v>
      </c>
      <c r="F623" s="162"/>
      <c r="G623" s="163"/>
      <c r="M623" s="159" t="s">
        <v>88</v>
      </c>
      <c r="O623" s="150"/>
    </row>
    <row r="624" spans="1:104" ht="21" x14ac:dyDescent="0.25">
      <c r="A624" s="158"/>
      <c r="B624" s="160"/>
      <c r="C624" s="205" t="s">
        <v>102</v>
      </c>
      <c r="D624" s="206"/>
      <c r="E624" s="161">
        <v>0</v>
      </c>
      <c r="F624" s="162"/>
      <c r="G624" s="163"/>
      <c r="M624" s="159" t="s">
        <v>102</v>
      </c>
      <c r="O624" s="150"/>
    </row>
    <row r="625" spans="1:104" ht="21" x14ac:dyDescent="0.25">
      <c r="A625" s="158"/>
      <c r="B625" s="160"/>
      <c r="C625" s="205" t="s">
        <v>504</v>
      </c>
      <c r="D625" s="206"/>
      <c r="E625" s="161">
        <v>1.21</v>
      </c>
      <c r="F625" s="162"/>
      <c r="G625" s="163"/>
      <c r="M625" s="159" t="s">
        <v>504</v>
      </c>
      <c r="O625" s="150"/>
    </row>
    <row r="626" spans="1:104" x14ac:dyDescent="0.25">
      <c r="A626" s="164"/>
      <c r="B626" s="165" t="s">
        <v>77</v>
      </c>
      <c r="C626" s="166" t="str">
        <f>CONCATENATE(B620," ",C620)</f>
        <v>783 Nátěry</v>
      </c>
      <c r="D626" s="167"/>
      <c r="E626" s="168"/>
      <c r="F626" s="169"/>
      <c r="G626" s="170">
        <f>SUM(G620:G625)</f>
        <v>0</v>
      </c>
      <c r="O626" s="150">
        <v>4</v>
      </c>
      <c r="BA626" s="171">
        <f>SUM(BA620:BA625)</f>
        <v>0</v>
      </c>
      <c r="BB626" s="171">
        <f>SUM(BB620:BB625)</f>
        <v>0</v>
      </c>
      <c r="BC626" s="171">
        <f>SUM(BC620:BC625)</f>
        <v>0</v>
      </c>
      <c r="BD626" s="171">
        <f>SUM(BD620:BD625)</f>
        <v>0</v>
      </c>
      <c r="BE626" s="171">
        <f>SUM(BE620:BE625)</f>
        <v>0</v>
      </c>
    </row>
    <row r="627" spans="1:104" x14ac:dyDescent="0.25">
      <c r="A627" s="144" t="s">
        <v>74</v>
      </c>
      <c r="B627" s="145" t="s">
        <v>505</v>
      </c>
      <c r="C627" s="146" t="s">
        <v>506</v>
      </c>
      <c r="D627" s="147"/>
      <c r="E627" s="148"/>
      <c r="F627" s="148"/>
      <c r="G627" s="149"/>
      <c r="O627" s="150">
        <v>1</v>
      </c>
    </row>
    <row r="628" spans="1:104" x14ac:dyDescent="0.25">
      <c r="A628" s="151">
        <v>83</v>
      </c>
      <c r="B628" s="152" t="s">
        <v>507</v>
      </c>
      <c r="C628" s="153" t="s">
        <v>508</v>
      </c>
      <c r="D628" s="154" t="s">
        <v>112</v>
      </c>
      <c r="E628" s="155">
        <v>1124.8009999999999</v>
      </c>
      <c r="F628" s="155"/>
      <c r="G628" s="156">
        <f>E628*F628</f>
        <v>0</v>
      </c>
      <c r="O628" s="150">
        <v>2</v>
      </c>
      <c r="AA628" s="131">
        <v>1</v>
      </c>
      <c r="AB628" s="131">
        <v>7</v>
      </c>
      <c r="AC628" s="131">
        <v>7</v>
      </c>
      <c r="AZ628" s="131">
        <v>2</v>
      </c>
      <c r="BA628" s="131">
        <f>IF(AZ628=1,G628,0)</f>
        <v>0</v>
      </c>
      <c r="BB628" s="131">
        <f>IF(AZ628=2,G628,0)</f>
        <v>0</v>
      </c>
      <c r="BC628" s="131">
        <f>IF(AZ628=3,G628,0)</f>
        <v>0</v>
      </c>
      <c r="BD628" s="131">
        <f>IF(AZ628=4,G628,0)</f>
        <v>0</v>
      </c>
      <c r="BE628" s="131">
        <f>IF(AZ628=5,G628,0)</f>
        <v>0</v>
      </c>
      <c r="CA628" s="157">
        <v>1</v>
      </c>
      <c r="CB628" s="157">
        <v>7</v>
      </c>
      <c r="CZ628" s="131">
        <v>0</v>
      </c>
    </row>
    <row r="629" spans="1:104" x14ac:dyDescent="0.25">
      <c r="A629" s="158"/>
      <c r="B629" s="160"/>
      <c r="C629" s="205" t="s">
        <v>509</v>
      </c>
      <c r="D629" s="206"/>
      <c r="E629" s="161">
        <v>1124.8009999999999</v>
      </c>
      <c r="F629" s="162"/>
      <c r="G629" s="163"/>
      <c r="M629" s="159" t="s">
        <v>509</v>
      </c>
      <c r="O629" s="150"/>
    </row>
    <row r="630" spans="1:104" x14ac:dyDescent="0.25">
      <c r="A630" s="151">
        <v>84</v>
      </c>
      <c r="B630" s="152" t="s">
        <v>510</v>
      </c>
      <c r="C630" s="153" t="s">
        <v>511</v>
      </c>
      <c r="D630" s="154" t="s">
        <v>112</v>
      </c>
      <c r="E630" s="155">
        <v>515.44100000000003</v>
      </c>
      <c r="F630" s="155"/>
      <c r="G630" s="156">
        <f>E630*F630</f>
        <v>0</v>
      </c>
      <c r="O630" s="150">
        <v>2</v>
      </c>
      <c r="AA630" s="131">
        <v>1</v>
      </c>
      <c r="AB630" s="131">
        <v>7</v>
      </c>
      <c r="AC630" s="131">
        <v>7</v>
      </c>
      <c r="AZ630" s="131">
        <v>2</v>
      </c>
      <c r="BA630" s="131">
        <f>IF(AZ630=1,G630,0)</f>
        <v>0</v>
      </c>
      <c r="BB630" s="131">
        <f>IF(AZ630=2,G630,0)</f>
        <v>0</v>
      </c>
      <c r="BC630" s="131">
        <f>IF(AZ630=3,G630,0)</f>
        <v>0</v>
      </c>
      <c r="BD630" s="131">
        <f>IF(AZ630=4,G630,0)</f>
        <v>0</v>
      </c>
      <c r="BE630" s="131">
        <f>IF(AZ630=5,G630,0)</f>
        <v>0</v>
      </c>
      <c r="CA630" s="157">
        <v>1</v>
      </c>
      <c r="CB630" s="157">
        <v>7</v>
      </c>
      <c r="CZ630" s="131">
        <v>0</v>
      </c>
    </row>
    <row r="631" spans="1:104" x14ac:dyDescent="0.25">
      <c r="A631" s="158"/>
      <c r="B631" s="160"/>
      <c r="C631" s="205" t="s">
        <v>512</v>
      </c>
      <c r="D631" s="206"/>
      <c r="E631" s="161">
        <v>515.44100000000003</v>
      </c>
      <c r="F631" s="162"/>
      <c r="G631" s="163"/>
      <c r="M631" s="159" t="s">
        <v>512</v>
      </c>
      <c r="O631" s="150"/>
    </row>
    <row r="632" spans="1:104" x14ac:dyDescent="0.25">
      <c r="A632" s="151">
        <v>85</v>
      </c>
      <c r="B632" s="152" t="s">
        <v>513</v>
      </c>
      <c r="C632" s="153" t="s">
        <v>514</v>
      </c>
      <c r="D632" s="154" t="s">
        <v>112</v>
      </c>
      <c r="E632" s="155">
        <v>1124.8009999999999</v>
      </c>
      <c r="F632" s="155"/>
      <c r="G632" s="156">
        <f>E632*F632</f>
        <v>0</v>
      </c>
      <c r="O632" s="150">
        <v>2</v>
      </c>
      <c r="AA632" s="131">
        <v>1</v>
      </c>
      <c r="AB632" s="131">
        <v>7</v>
      </c>
      <c r="AC632" s="131">
        <v>7</v>
      </c>
      <c r="AZ632" s="131">
        <v>2</v>
      </c>
      <c r="BA632" s="131">
        <f>IF(AZ632=1,G632,0)</f>
        <v>0</v>
      </c>
      <c r="BB632" s="131">
        <f>IF(AZ632=2,G632,0)</f>
        <v>0</v>
      </c>
      <c r="BC632" s="131">
        <f>IF(AZ632=3,G632,0)</f>
        <v>0</v>
      </c>
      <c r="BD632" s="131">
        <f>IF(AZ632=4,G632,0)</f>
        <v>0</v>
      </c>
      <c r="BE632" s="131">
        <f>IF(AZ632=5,G632,0)</f>
        <v>0</v>
      </c>
      <c r="CA632" s="157">
        <v>1</v>
      </c>
      <c r="CB632" s="157">
        <v>7</v>
      </c>
      <c r="CZ632" s="131">
        <v>5.1999999999999995E-4</v>
      </c>
    </row>
    <row r="633" spans="1:104" x14ac:dyDescent="0.25">
      <c r="A633" s="158"/>
      <c r="B633" s="160"/>
      <c r="C633" s="205" t="s">
        <v>509</v>
      </c>
      <c r="D633" s="206"/>
      <c r="E633" s="161">
        <v>1124.8009999999999</v>
      </c>
      <c r="F633" s="162"/>
      <c r="G633" s="163"/>
      <c r="M633" s="159" t="s">
        <v>509</v>
      </c>
      <c r="O633" s="150"/>
    </row>
    <row r="634" spans="1:104" x14ac:dyDescent="0.25">
      <c r="A634" s="151">
        <v>86</v>
      </c>
      <c r="B634" s="152" t="s">
        <v>515</v>
      </c>
      <c r="C634" s="153" t="s">
        <v>516</v>
      </c>
      <c r="D634" s="154" t="s">
        <v>112</v>
      </c>
      <c r="E634" s="155">
        <v>515.44100000000003</v>
      </c>
      <c r="F634" s="155"/>
      <c r="G634" s="156">
        <f>E634*F634</f>
        <v>0</v>
      </c>
      <c r="O634" s="150">
        <v>2</v>
      </c>
      <c r="AA634" s="131">
        <v>1</v>
      </c>
      <c r="AB634" s="131">
        <v>7</v>
      </c>
      <c r="AC634" s="131">
        <v>7</v>
      </c>
      <c r="AZ634" s="131">
        <v>2</v>
      </c>
      <c r="BA634" s="131">
        <f>IF(AZ634=1,G634,0)</f>
        <v>0</v>
      </c>
      <c r="BB634" s="131">
        <f>IF(AZ634=2,G634,0)</f>
        <v>0</v>
      </c>
      <c r="BC634" s="131">
        <f>IF(AZ634=3,G634,0)</f>
        <v>0</v>
      </c>
      <c r="BD634" s="131">
        <f>IF(AZ634=4,G634,0)</f>
        <v>0</v>
      </c>
      <c r="BE634" s="131">
        <f>IF(AZ634=5,G634,0)</f>
        <v>0</v>
      </c>
      <c r="CA634" s="157">
        <v>1</v>
      </c>
      <c r="CB634" s="157">
        <v>7</v>
      </c>
      <c r="CZ634" s="131">
        <v>5.1999999999999995E-4</v>
      </c>
    </row>
    <row r="635" spans="1:104" x14ac:dyDescent="0.25">
      <c r="A635" s="158"/>
      <c r="B635" s="160"/>
      <c r="C635" s="205" t="s">
        <v>512</v>
      </c>
      <c r="D635" s="206"/>
      <c r="E635" s="161">
        <v>515.44100000000003</v>
      </c>
      <c r="F635" s="162"/>
      <c r="G635" s="163"/>
      <c r="M635" s="159" t="s">
        <v>512</v>
      </c>
      <c r="O635" s="150"/>
    </row>
    <row r="636" spans="1:104" ht="20.399999999999999" x14ac:dyDescent="0.25">
      <c r="A636" s="151">
        <v>87</v>
      </c>
      <c r="B636" s="152" t="s">
        <v>517</v>
      </c>
      <c r="C636" s="153" t="s">
        <v>518</v>
      </c>
      <c r="D636" s="154" t="s">
        <v>112</v>
      </c>
      <c r="E636" s="155">
        <v>1132.3805</v>
      </c>
      <c r="F636" s="155"/>
      <c r="G636" s="156">
        <f>E636*F636</f>
        <v>0</v>
      </c>
      <c r="O636" s="150">
        <v>2</v>
      </c>
      <c r="AA636" s="131">
        <v>12</v>
      </c>
      <c r="AB636" s="131">
        <v>0</v>
      </c>
      <c r="AC636" s="131">
        <v>70</v>
      </c>
      <c r="AZ636" s="131">
        <v>2</v>
      </c>
      <c r="BA636" s="131">
        <f>IF(AZ636=1,G636,0)</f>
        <v>0</v>
      </c>
      <c r="BB636" s="131">
        <f>IF(AZ636=2,G636,0)</f>
        <v>0</v>
      </c>
      <c r="BC636" s="131">
        <f>IF(AZ636=3,G636,0)</f>
        <v>0</v>
      </c>
      <c r="BD636" s="131">
        <f>IF(AZ636=4,G636,0)</f>
        <v>0</v>
      </c>
      <c r="BE636" s="131">
        <f>IF(AZ636=5,G636,0)</f>
        <v>0</v>
      </c>
      <c r="CA636" s="157">
        <v>12</v>
      </c>
      <c r="CB636" s="157">
        <v>0</v>
      </c>
      <c r="CZ636" s="131">
        <v>1.9000000000000001E-4</v>
      </c>
    </row>
    <row r="637" spans="1:104" x14ac:dyDescent="0.25">
      <c r="A637" s="158"/>
      <c r="B637" s="160"/>
      <c r="C637" s="205" t="s">
        <v>87</v>
      </c>
      <c r="D637" s="206"/>
      <c r="E637" s="161">
        <v>0</v>
      </c>
      <c r="F637" s="162"/>
      <c r="G637" s="163"/>
      <c r="M637" s="159" t="s">
        <v>87</v>
      </c>
      <c r="O637" s="150"/>
    </row>
    <row r="638" spans="1:104" x14ac:dyDescent="0.25">
      <c r="A638" s="158"/>
      <c r="B638" s="160"/>
      <c r="C638" s="205" t="s">
        <v>519</v>
      </c>
      <c r="D638" s="206"/>
      <c r="E638" s="161">
        <v>40.25</v>
      </c>
      <c r="F638" s="162"/>
      <c r="G638" s="163"/>
      <c r="M638" s="159" t="s">
        <v>519</v>
      </c>
      <c r="O638" s="150"/>
    </row>
    <row r="639" spans="1:104" x14ac:dyDescent="0.25">
      <c r="A639" s="158"/>
      <c r="B639" s="160"/>
      <c r="C639" s="205" t="s">
        <v>520</v>
      </c>
      <c r="D639" s="206"/>
      <c r="E639" s="161">
        <v>11.525</v>
      </c>
      <c r="F639" s="162"/>
      <c r="G639" s="163"/>
      <c r="M639" s="159" t="s">
        <v>520</v>
      </c>
      <c r="O639" s="150"/>
    </row>
    <row r="640" spans="1:104" x14ac:dyDescent="0.25">
      <c r="A640" s="158"/>
      <c r="B640" s="160"/>
      <c r="C640" s="205" t="s">
        <v>521</v>
      </c>
      <c r="D640" s="206"/>
      <c r="E640" s="161">
        <v>9.0805000000000007</v>
      </c>
      <c r="F640" s="162"/>
      <c r="G640" s="163"/>
      <c r="M640" s="159" t="s">
        <v>521</v>
      </c>
      <c r="O640" s="150"/>
    </row>
    <row r="641" spans="1:15" x14ac:dyDescent="0.25">
      <c r="A641" s="158"/>
      <c r="B641" s="160"/>
      <c r="C641" s="205" t="s">
        <v>522</v>
      </c>
      <c r="D641" s="206"/>
      <c r="E641" s="161">
        <v>10.1805</v>
      </c>
      <c r="F641" s="162"/>
      <c r="G641" s="163"/>
      <c r="M641" s="159" t="s">
        <v>522</v>
      </c>
      <c r="O641" s="150"/>
    </row>
    <row r="642" spans="1:15" x14ac:dyDescent="0.25">
      <c r="A642" s="158"/>
      <c r="B642" s="160"/>
      <c r="C642" s="205" t="s">
        <v>523</v>
      </c>
      <c r="D642" s="206"/>
      <c r="E642" s="161">
        <v>43.8125</v>
      </c>
      <c r="F642" s="162"/>
      <c r="G642" s="163"/>
      <c r="M642" s="159" t="s">
        <v>523</v>
      </c>
      <c r="O642" s="150"/>
    </row>
    <row r="643" spans="1:15" x14ac:dyDescent="0.25">
      <c r="A643" s="158"/>
      <c r="B643" s="160"/>
      <c r="C643" s="205" t="s">
        <v>524</v>
      </c>
      <c r="D643" s="206"/>
      <c r="E643" s="161">
        <v>39.387500000000003</v>
      </c>
      <c r="F643" s="162"/>
      <c r="G643" s="163"/>
      <c r="M643" s="159" t="s">
        <v>524</v>
      </c>
      <c r="O643" s="150"/>
    </row>
    <row r="644" spans="1:15" x14ac:dyDescent="0.25">
      <c r="A644" s="158"/>
      <c r="B644" s="160"/>
      <c r="C644" s="205" t="s">
        <v>525</v>
      </c>
      <c r="D644" s="206"/>
      <c r="E644" s="161">
        <v>14.439500000000001</v>
      </c>
      <c r="F644" s="162"/>
      <c r="G644" s="163"/>
      <c r="M644" s="159" t="s">
        <v>525</v>
      </c>
      <c r="O644" s="150"/>
    </row>
    <row r="645" spans="1:15" x14ac:dyDescent="0.25">
      <c r="A645" s="158"/>
      <c r="B645" s="160"/>
      <c r="C645" s="205" t="s">
        <v>526</v>
      </c>
      <c r="D645" s="206"/>
      <c r="E645" s="161">
        <v>12.225</v>
      </c>
      <c r="F645" s="162"/>
      <c r="G645" s="163"/>
      <c r="M645" s="159" t="s">
        <v>526</v>
      </c>
      <c r="O645" s="150"/>
    </row>
    <row r="646" spans="1:15" x14ac:dyDescent="0.25">
      <c r="A646" s="158"/>
      <c r="B646" s="160"/>
      <c r="C646" s="205" t="s">
        <v>527</v>
      </c>
      <c r="D646" s="206"/>
      <c r="E646" s="161">
        <v>12.137499999999999</v>
      </c>
      <c r="F646" s="162"/>
      <c r="G646" s="163"/>
      <c r="M646" s="159" t="s">
        <v>527</v>
      </c>
      <c r="O646" s="150"/>
    </row>
    <row r="647" spans="1:15" x14ac:dyDescent="0.25">
      <c r="A647" s="158"/>
      <c r="B647" s="160"/>
      <c r="C647" s="205" t="s">
        <v>528</v>
      </c>
      <c r="D647" s="206"/>
      <c r="E647" s="161">
        <v>14.302</v>
      </c>
      <c r="F647" s="162"/>
      <c r="G647" s="163"/>
      <c r="M647" s="159" t="s">
        <v>528</v>
      </c>
      <c r="O647" s="150"/>
    </row>
    <row r="648" spans="1:15" x14ac:dyDescent="0.25">
      <c r="A648" s="158"/>
      <c r="B648" s="160"/>
      <c r="C648" s="205" t="s">
        <v>529</v>
      </c>
      <c r="D648" s="206"/>
      <c r="E648" s="161">
        <v>49.162500000000001</v>
      </c>
      <c r="F648" s="162"/>
      <c r="G648" s="163"/>
      <c r="M648" s="159" t="s">
        <v>529</v>
      </c>
      <c r="O648" s="150"/>
    </row>
    <row r="649" spans="1:15" x14ac:dyDescent="0.25">
      <c r="A649" s="158"/>
      <c r="B649" s="160"/>
      <c r="C649" s="205" t="s">
        <v>530</v>
      </c>
      <c r="D649" s="206"/>
      <c r="E649" s="161">
        <v>49.45</v>
      </c>
      <c r="F649" s="162"/>
      <c r="G649" s="163"/>
      <c r="M649" s="159" t="s">
        <v>530</v>
      </c>
      <c r="O649" s="150"/>
    </row>
    <row r="650" spans="1:15" x14ac:dyDescent="0.25">
      <c r="A650" s="158"/>
      <c r="B650" s="160"/>
      <c r="C650" s="205" t="s">
        <v>531</v>
      </c>
      <c r="D650" s="206"/>
      <c r="E650" s="161">
        <v>53.1875</v>
      </c>
      <c r="F650" s="162"/>
      <c r="G650" s="163"/>
      <c r="M650" s="159" t="s">
        <v>531</v>
      </c>
      <c r="O650" s="150"/>
    </row>
    <row r="651" spans="1:15" x14ac:dyDescent="0.25">
      <c r="A651" s="158"/>
      <c r="B651" s="160"/>
      <c r="C651" s="205" t="s">
        <v>532</v>
      </c>
      <c r="D651" s="206"/>
      <c r="E651" s="161">
        <v>15.2438</v>
      </c>
      <c r="F651" s="162"/>
      <c r="G651" s="163"/>
      <c r="M651" s="159" t="s">
        <v>532</v>
      </c>
      <c r="O651" s="150"/>
    </row>
    <row r="652" spans="1:15" x14ac:dyDescent="0.25">
      <c r="A652" s="158"/>
      <c r="B652" s="160"/>
      <c r="C652" s="205" t="s">
        <v>533</v>
      </c>
      <c r="D652" s="206"/>
      <c r="E652" s="161">
        <v>27.26</v>
      </c>
      <c r="F652" s="162"/>
      <c r="G652" s="163"/>
      <c r="M652" s="159" t="s">
        <v>533</v>
      </c>
      <c r="O652" s="150"/>
    </row>
    <row r="653" spans="1:15" x14ac:dyDescent="0.25">
      <c r="A653" s="158"/>
      <c r="B653" s="160"/>
      <c r="C653" s="205" t="s">
        <v>534</v>
      </c>
      <c r="D653" s="206"/>
      <c r="E653" s="161">
        <v>20.041</v>
      </c>
      <c r="F653" s="162"/>
      <c r="G653" s="163"/>
      <c r="M653" s="159" t="s">
        <v>534</v>
      </c>
      <c r="O653" s="150"/>
    </row>
    <row r="654" spans="1:15" x14ac:dyDescent="0.25">
      <c r="A654" s="158"/>
      <c r="B654" s="160"/>
      <c r="C654" s="205" t="s">
        <v>535</v>
      </c>
      <c r="D654" s="206"/>
      <c r="E654" s="161">
        <v>49.548000000000002</v>
      </c>
      <c r="F654" s="162"/>
      <c r="G654" s="163"/>
      <c r="M654" s="159" t="s">
        <v>535</v>
      </c>
      <c r="O654" s="150"/>
    </row>
    <row r="655" spans="1:15" x14ac:dyDescent="0.25">
      <c r="A655" s="158"/>
      <c r="B655" s="160"/>
      <c r="C655" s="205" t="s">
        <v>94</v>
      </c>
      <c r="D655" s="206"/>
      <c r="E655" s="161">
        <v>0</v>
      </c>
      <c r="F655" s="162"/>
      <c r="G655" s="163"/>
      <c r="M655" s="159" t="s">
        <v>94</v>
      </c>
      <c r="O655" s="150"/>
    </row>
    <row r="656" spans="1:15" x14ac:dyDescent="0.25">
      <c r="A656" s="158"/>
      <c r="B656" s="160"/>
      <c r="C656" s="205" t="s">
        <v>536</v>
      </c>
      <c r="D656" s="206"/>
      <c r="E656" s="161">
        <v>54.912500000000001</v>
      </c>
      <c r="F656" s="162"/>
      <c r="G656" s="163"/>
      <c r="M656" s="159" t="s">
        <v>536</v>
      </c>
      <c r="O656" s="150"/>
    </row>
    <row r="657" spans="1:15" ht="21" x14ac:dyDescent="0.25">
      <c r="A657" s="158"/>
      <c r="B657" s="160"/>
      <c r="C657" s="205" t="s">
        <v>537</v>
      </c>
      <c r="D657" s="206"/>
      <c r="E657" s="161">
        <v>24.716999999999999</v>
      </c>
      <c r="F657" s="162"/>
      <c r="G657" s="163"/>
      <c r="M657" s="159" t="s">
        <v>537</v>
      </c>
      <c r="O657" s="150"/>
    </row>
    <row r="658" spans="1:15" x14ac:dyDescent="0.25">
      <c r="A658" s="158"/>
      <c r="B658" s="160"/>
      <c r="C658" s="205" t="s">
        <v>538</v>
      </c>
      <c r="D658" s="206"/>
      <c r="E658" s="161">
        <v>13.603999999999999</v>
      </c>
      <c r="F658" s="162"/>
      <c r="G658" s="163"/>
      <c r="M658" s="159" t="s">
        <v>538</v>
      </c>
      <c r="O658" s="150"/>
    </row>
    <row r="659" spans="1:15" x14ac:dyDescent="0.25">
      <c r="A659" s="158"/>
      <c r="B659" s="160"/>
      <c r="C659" s="205" t="s">
        <v>539</v>
      </c>
      <c r="D659" s="206"/>
      <c r="E659" s="161">
        <v>19.811</v>
      </c>
      <c r="F659" s="162"/>
      <c r="G659" s="163"/>
      <c r="M659" s="159" t="s">
        <v>539</v>
      </c>
      <c r="O659" s="150"/>
    </row>
    <row r="660" spans="1:15" x14ac:dyDescent="0.25">
      <c r="A660" s="158"/>
      <c r="B660" s="160"/>
      <c r="C660" s="205" t="s">
        <v>540</v>
      </c>
      <c r="D660" s="206"/>
      <c r="E660" s="161">
        <v>12.3475</v>
      </c>
      <c r="F660" s="162"/>
      <c r="G660" s="163"/>
      <c r="M660" s="159" t="s">
        <v>540</v>
      </c>
      <c r="O660" s="150"/>
    </row>
    <row r="661" spans="1:15" x14ac:dyDescent="0.25">
      <c r="A661" s="158"/>
      <c r="B661" s="160"/>
      <c r="C661" s="205" t="s">
        <v>541</v>
      </c>
      <c r="D661" s="206"/>
      <c r="E661" s="161">
        <v>46.862499999999997</v>
      </c>
      <c r="F661" s="162"/>
      <c r="G661" s="163"/>
      <c r="M661" s="159" t="s">
        <v>541</v>
      </c>
      <c r="O661" s="150"/>
    </row>
    <row r="662" spans="1:15" x14ac:dyDescent="0.25">
      <c r="A662" s="158"/>
      <c r="B662" s="160"/>
      <c r="C662" s="205" t="s">
        <v>542</v>
      </c>
      <c r="D662" s="206"/>
      <c r="E662" s="161">
        <v>56.091200000000001</v>
      </c>
      <c r="F662" s="162"/>
      <c r="G662" s="163"/>
      <c r="M662" s="159" t="s">
        <v>542</v>
      </c>
      <c r="O662" s="150"/>
    </row>
    <row r="663" spans="1:15" x14ac:dyDescent="0.25">
      <c r="A663" s="158"/>
      <c r="B663" s="160"/>
      <c r="C663" s="205" t="s">
        <v>543</v>
      </c>
      <c r="D663" s="206"/>
      <c r="E663" s="161">
        <v>21.5625</v>
      </c>
      <c r="F663" s="162"/>
      <c r="G663" s="163"/>
      <c r="M663" s="159" t="s">
        <v>543</v>
      </c>
      <c r="O663" s="150"/>
    </row>
    <row r="664" spans="1:15" x14ac:dyDescent="0.25">
      <c r="A664" s="158"/>
      <c r="B664" s="160"/>
      <c r="C664" s="205" t="s">
        <v>544</v>
      </c>
      <c r="D664" s="206"/>
      <c r="E664" s="161">
        <v>65.866200000000006</v>
      </c>
      <c r="F664" s="162"/>
      <c r="G664" s="163"/>
      <c r="M664" s="159" t="s">
        <v>544</v>
      </c>
      <c r="O664" s="150"/>
    </row>
    <row r="665" spans="1:15" ht="21" x14ac:dyDescent="0.25">
      <c r="A665" s="158"/>
      <c r="B665" s="160"/>
      <c r="C665" s="205" t="s">
        <v>545</v>
      </c>
      <c r="D665" s="206"/>
      <c r="E665" s="161">
        <v>28.881499999999999</v>
      </c>
      <c r="F665" s="162"/>
      <c r="G665" s="163"/>
      <c r="M665" s="159" t="s">
        <v>545</v>
      </c>
      <c r="O665" s="150"/>
    </row>
    <row r="666" spans="1:15" x14ac:dyDescent="0.25">
      <c r="A666" s="158"/>
      <c r="B666" s="160"/>
      <c r="C666" s="205" t="s">
        <v>546</v>
      </c>
      <c r="D666" s="206"/>
      <c r="E666" s="161">
        <v>12.504</v>
      </c>
      <c r="F666" s="162"/>
      <c r="G666" s="163"/>
      <c r="M666" s="159" t="s">
        <v>546</v>
      </c>
      <c r="O666" s="150"/>
    </row>
    <row r="667" spans="1:15" x14ac:dyDescent="0.25">
      <c r="A667" s="158"/>
      <c r="B667" s="160"/>
      <c r="C667" s="205" t="s">
        <v>547</v>
      </c>
      <c r="D667" s="206"/>
      <c r="E667" s="161">
        <v>20.085999999999999</v>
      </c>
      <c r="F667" s="162"/>
      <c r="G667" s="163"/>
      <c r="M667" s="159" t="s">
        <v>547</v>
      </c>
      <c r="O667" s="150"/>
    </row>
    <row r="668" spans="1:15" x14ac:dyDescent="0.25">
      <c r="A668" s="158"/>
      <c r="B668" s="160"/>
      <c r="C668" s="205" t="s">
        <v>548</v>
      </c>
      <c r="D668" s="206"/>
      <c r="E668" s="161">
        <v>12.574999999999999</v>
      </c>
      <c r="F668" s="162"/>
      <c r="G668" s="163"/>
      <c r="M668" s="159" t="s">
        <v>548</v>
      </c>
      <c r="O668" s="150"/>
    </row>
    <row r="669" spans="1:15" x14ac:dyDescent="0.25">
      <c r="A669" s="158"/>
      <c r="B669" s="160"/>
      <c r="C669" s="205" t="s">
        <v>549</v>
      </c>
      <c r="D669" s="206"/>
      <c r="E669" s="161">
        <v>50.024999999999999</v>
      </c>
      <c r="F669" s="162"/>
      <c r="G669" s="163"/>
      <c r="M669" s="159" t="s">
        <v>549</v>
      </c>
      <c r="O669" s="150"/>
    </row>
    <row r="670" spans="1:15" x14ac:dyDescent="0.25">
      <c r="A670" s="158"/>
      <c r="B670" s="160"/>
      <c r="C670" s="205" t="s">
        <v>550</v>
      </c>
      <c r="D670" s="206"/>
      <c r="E670" s="161">
        <v>61.524999999999999</v>
      </c>
      <c r="F670" s="162"/>
      <c r="G670" s="163"/>
      <c r="M670" s="159" t="s">
        <v>550</v>
      </c>
      <c r="O670" s="150"/>
    </row>
    <row r="671" spans="1:15" x14ac:dyDescent="0.25">
      <c r="A671" s="158"/>
      <c r="B671" s="160"/>
      <c r="C671" s="205" t="s">
        <v>551</v>
      </c>
      <c r="D671" s="206"/>
      <c r="E671" s="161">
        <v>50.053800000000003</v>
      </c>
      <c r="F671" s="162"/>
      <c r="G671" s="163"/>
      <c r="M671" s="159" t="s">
        <v>551</v>
      </c>
      <c r="O671" s="150"/>
    </row>
    <row r="672" spans="1:15" x14ac:dyDescent="0.25">
      <c r="A672" s="158"/>
      <c r="B672" s="160"/>
      <c r="C672" s="205" t="s">
        <v>552</v>
      </c>
      <c r="D672" s="206"/>
      <c r="E672" s="161">
        <v>10.042999999999999</v>
      </c>
      <c r="F672" s="162"/>
      <c r="G672" s="163"/>
      <c r="M672" s="159" t="s">
        <v>552</v>
      </c>
      <c r="O672" s="150"/>
    </row>
    <row r="673" spans="1:104" x14ac:dyDescent="0.25">
      <c r="A673" s="158"/>
      <c r="B673" s="160"/>
      <c r="C673" s="205" t="s">
        <v>101</v>
      </c>
      <c r="D673" s="206"/>
      <c r="E673" s="161">
        <v>0</v>
      </c>
      <c r="F673" s="162"/>
      <c r="G673" s="163"/>
      <c r="M673" s="159" t="s">
        <v>101</v>
      </c>
      <c r="O673" s="150"/>
    </row>
    <row r="674" spans="1:104" x14ac:dyDescent="0.25">
      <c r="A674" s="158"/>
      <c r="B674" s="160"/>
      <c r="C674" s="205" t="s">
        <v>553</v>
      </c>
      <c r="D674" s="206"/>
      <c r="E674" s="161">
        <v>92.28</v>
      </c>
      <c r="F674" s="162"/>
      <c r="G674" s="163"/>
      <c r="M674" s="159" t="s">
        <v>553</v>
      </c>
      <c r="O674" s="150"/>
    </row>
    <row r="675" spans="1:104" x14ac:dyDescent="0.25">
      <c r="A675" s="158"/>
      <c r="B675" s="160"/>
      <c r="C675" s="205" t="s">
        <v>554</v>
      </c>
      <c r="D675" s="206"/>
      <c r="E675" s="161">
        <v>7.4</v>
      </c>
      <c r="F675" s="162"/>
      <c r="G675" s="163"/>
      <c r="M675" s="159" t="s">
        <v>554</v>
      </c>
      <c r="O675" s="150"/>
    </row>
    <row r="676" spans="1:104" ht="20.399999999999999" x14ac:dyDescent="0.25">
      <c r="A676" s="151">
        <v>88</v>
      </c>
      <c r="B676" s="152" t="s">
        <v>555</v>
      </c>
      <c r="C676" s="153" t="s">
        <v>556</v>
      </c>
      <c r="D676" s="154" t="s">
        <v>112</v>
      </c>
      <c r="E676" s="155">
        <v>515.44100000000003</v>
      </c>
      <c r="F676" s="155"/>
      <c r="G676" s="156">
        <f>E676*F676</f>
        <v>0</v>
      </c>
      <c r="O676" s="150">
        <v>2</v>
      </c>
      <c r="AA676" s="131">
        <v>12</v>
      </c>
      <c r="AB676" s="131">
        <v>0</v>
      </c>
      <c r="AC676" s="131">
        <v>69</v>
      </c>
      <c r="AZ676" s="131">
        <v>2</v>
      </c>
      <c r="BA676" s="131">
        <f>IF(AZ676=1,G676,0)</f>
        <v>0</v>
      </c>
      <c r="BB676" s="131">
        <f>IF(AZ676=2,G676,0)</f>
        <v>0</v>
      </c>
      <c r="BC676" s="131">
        <f>IF(AZ676=3,G676,0)</f>
        <v>0</v>
      </c>
      <c r="BD676" s="131">
        <f>IF(AZ676=4,G676,0)</f>
        <v>0</v>
      </c>
      <c r="BE676" s="131">
        <f>IF(AZ676=5,G676,0)</f>
        <v>0</v>
      </c>
      <c r="CA676" s="157">
        <v>12</v>
      </c>
      <c r="CB676" s="157">
        <v>0</v>
      </c>
      <c r="CZ676" s="131">
        <v>1.9000000000000001E-4</v>
      </c>
    </row>
    <row r="677" spans="1:104" x14ac:dyDescent="0.25">
      <c r="A677" s="158"/>
      <c r="B677" s="160"/>
      <c r="C677" s="205" t="s">
        <v>87</v>
      </c>
      <c r="D677" s="206"/>
      <c r="E677" s="161">
        <v>0</v>
      </c>
      <c r="F677" s="162"/>
      <c r="G677" s="163"/>
      <c r="M677" s="159" t="s">
        <v>87</v>
      </c>
      <c r="O677" s="150"/>
    </row>
    <row r="678" spans="1:104" x14ac:dyDescent="0.25">
      <c r="A678" s="158"/>
      <c r="B678" s="160"/>
      <c r="C678" s="205" t="s">
        <v>94</v>
      </c>
      <c r="D678" s="206"/>
      <c r="E678" s="161">
        <v>0</v>
      </c>
      <c r="F678" s="162"/>
      <c r="G678" s="163"/>
      <c r="M678" s="159" t="s">
        <v>94</v>
      </c>
      <c r="O678" s="150"/>
    </row>
    <row r="679" spans="1:104" x14ac:dyDescent="0.25">
      <c r="A679" s="158"/>
      <c r="B679" s="160"/>
      <c r="C679" s="205" t="s">
        <v>557</v>
      </c>
      <c r="D679" s="206"/>
      <c r="E679" s="161">
        <v>230.851</v>
      </c>
      <c r="F679" s="162"/>
      <c r="G679" s="163"/>
      <c r="M679" s="159" t="s">
        <v>557</v>
      </c>
      <c r="O679" s="150"/>
    </row>
    <row r="680" spans="1:104" x14ac:dyDescent="0.25">
      <c r="A680" s="158"/>
      <c r="B680" s="160"/>
      <c r="C680" s="205" t="s">
        <v>558</v>
      </c>
      <c r="D680" s="206"/>
      <c r="E680" s="161">
        <v>-39</v>
      </c>
      <c r="F680" s="162"/>
      <c r="G680" s="163"/>
      <c r="M680" s="159" t="s">
        <v>558</v>
      </c>
      <c r="O680" s="150"/>
    </row>
    <row r="681" spans="1:104" x14ac:dyDescent="0.25">
      <c r="A681" s="158"/>
      <c r="B681" s="160"/>
      <c r="C681" s="205" t="s">
        <v>559</v>
      </c>
      <c r="D681" s="206"/>
      <c r="E681" s="161">
        <v>349.51</v>
      </c>
      <c r="F681" s="162"/>
      <c r="G681" s="163"/>
      <c r="M681" s="159" t="s">
        <v>559</v>
      </c>
      <c r="O681" s="150"/>
    </row>
    <row r="682" spans="1:104" x14ac:dyDescent="0.25">
      <c r="A682" s="158"/>
      <c r="B682" s="160"/>
      <c r="C682" s="205" t="s">
        <v>560</v>
      </c>
      <c r="D682" s="206"/>
      <c r="E682" s="161">
        <v>-25.92</v>
      </c>
      <c r="F682" s="162"/>
      <c r="G682" s="163"/>
      <c r="M682" s="159" t="s">
        <v>560</v>
      </c>
      <c r="O682" s="150"/>
    </row>
    <row r="683" spans="1:104" x14ac:dyDescent="0.25">
      <c r="A683" s="151">
        <v>89</v>
      </c>
      <c r="B683" s="152" t="s">
        <v>561</v>
      </c>
      <c r="C683" s="153" t="s">
        <v>643</v>
      </c>
      <c r="D683" s="154" t="s">
        <v>112</v>
      </c>
      <c r="E683" s="155">
        <v>187.18350000000001</v>
      </c>
      <c r="F683" s="155"/>
      <c r="G683" s="156">
        <f>E683*F683</f>
        <v>0</v>
      </c>
      <c r="O683" s="150">
        <v>2</v>
      </c>
      <c r="AA683" s="131">
        <v>2</v>
      </c>
      <c r="AB683" s="131">
        <v>7</v>
      </c>
      <c r="AC683" s="131">
        <v>7</v>
      </c>
      <c r="AZ683" s="131">
        <v>2</v>
      </c>
      <c r="BA683" s="131">
        <f>IF(AZ683=1,G683,0)</f>
        <v>0</v>
      </c>
      <c r="BB683" s="131">
        <f>IF(AZ683=2,G683,0)</f>
        <v>0</v>
      </c>
      <c r="BC683" s="131">
        <f>IF(AZ683=3,G683,0)</f>
        <v>0</v>
      </c>
      <c r="BD683" s="131">
        <f>IF(AZ683=4,G683,0)</f>
        <v>0</v>
      </c>
      <c r="BE683" s="131">
        <f>IF(AZ683=5,G683,0)</f>
        <v>0</v>
      </c>
      <c r="CA683" s="157">
        <v>2</v>
      </c>
      <c r="CB683" s="157">
        <v>7</v>
      </c>
      <c r="CZ683" s="131">
        <v>3.6999999999999999E-4</v>
      </c>
    </row>
    <row r="684" spans="1:104" x14ac:dyDescent="0.25">
      <c r="A684" s="158"/>
      <c r="B684" s="160"/>
      <c r="C684" s="205" t="s">
        <v>562</v>
      </c>
      <c r="D684" s="206"/>
      <c r="E684" s="161">
        <v>187.18350000000001</v>
      </c>
      <c r="F684" s="162"/>
      <c r="G684" s="163"/>
      <c r="M684" s="159" t="s">
        <v>562</v>
      </c>
      <c r="O684" s="150"/>
    </row>
    <row r="685" spans="1:104" x14ac:dyDescent="0.25">
      <c r="A685" s="164"/>
      <c r="B685" s="165" t="s">
        <v>77</v>
      </c>
      <c r="C685" s="166" t="str">
        <f>CONCATENATE(B627," ",C627)</f>
        <v>784 Malby</v>
      </c>
      <c r="D685" s="167"/>
      <c r="E685" s="168"/>
      <c r="F685" s="169"/>
      <c r="G685" s="170">
        <f>SUM(G627:G684)</f>
        <v>0</v>
      </c>
      <c r="O685" s="150">
        <v>4</v>
      </c>
      <c r="BA685" s="171">
        <f>SUM(BA627:BA684)</f>
        <v>0</v>
      </c>
      <c r="BB685" s="171">
        <f>SUM(BB627:BB684)</f>
        <v>0</v>
      </c>
      <c r="BC685" s="171">
        <f>SUM(BC627:BC684)</f>
        <v>0</v>
      </c>
      <c r="BD685" s="171">
        <f>SUM(BD627:BD684)</f>
        <v>0</v>
      </c>
      <c r="BE685" s="171">
        <f>SUM(BE627:BE684)</f>
        <v>0</v>
      </c>
    </row>
    <row r="686" spans="1:104" x14ac:dyDescent="0.25">
      <c r="A686" s="144" t="s">
        <v>74</v>
      </c>
      <c r="B686" s="145" t="s">
        <v>563</v>
      </c>
      <c r="C686" s="146" t="s">
        <v>564</v>
      </c>
      <c r="D686" s="147"/>
      <c r="E686" s="148"/>
      <c r="F686" s="148"/>
      <c r="G686" s="149"/>
      <c r="O686" s="150">
        <v>1</v>
      </c>
    </row>
    <row r="687" spans="1:104" ht="20.399999999999999" x14ac:dyDescent="0.25">
      <c r="A687" s="151">
        <v>90</v>
      </c>
      <c r="B687" s="152" t="s">
        <v>565</v>
      </c>
      <c r="C687" s="153" t="s">
        <v>566</v>
      </c>
      <c r="D687" s="154" t="s">
        <v>112</v>
      </c>
      <c r="E687" s="155">
        <v>96.58</v>
      </c>
      <c r="F687" s="155">
        <v>0</v>
      </c>
      <c r="G687" s="156">
        <f>E687*F687</f>
        <v>0</v>
      </c>
      <c r="O687" s="150">
        <v>2</v>
      </c>
      <c r="AA687" s="131">
        <v>12</v>
      </c>
      <c r="AB687" s="131">
        <v>0</v>
      </c>
      <c r="AC687" s="131">
        <v>3</v>
      </c>
      <c r="AZ687" s="131">
        <v>4</v>
      </c>
      <c r="BA687" s="131">
        <f>IF(AZ687=1,G687,0)</f>
        <v>0</v>
      </c>
      <c r="BB687" s="131">
        <f>IF(AZ687=2,G687,0)</f>
        <v>0</v>
      </c>
      <c r="BC687" s="131">
        <f>IF(AZ687=3,G687,0)</f>
        <v>0</v>
      </c>
      <c r="BD687" s="131">
        <f>IF(AZ687=4,G687,0)</f>
        <v>0</v>
      </c>
      <c r="BE687" s="131">
        <f>IF(AZ687=5,G687,0)</f>
        <v>0</v>
      </c>
      <c r="CA687" s="157">
        <v>12</v>
      </c>
      <c r="CB687" s="157">
        <v>0</v>
      </c>
      <c r="CZ687" s="131">
        <v>0</v>
      </c>
    </row>
    <row r="688" spans="1:104" x14ac:dyDescent="0.25">
      <c r="A688" s="158"/>
      <c r="B688" s="160"/>
      <c r="C688" s="205" t="s">
        <v>87</v>
      </c>
      <c r="D688" s="206"/>
      <c r="E688" s="161">
        <v>0</v>
      </c>
      <c r="F688" s="162"/>
      <c r="G688" s="163"/>
      <c r="M688" s="159" t="s">
        <v>87</v>
      </c>
      <c r="O688" s="150"/>
    </row>
    <row r="689" spans="1:104" x14ac:dyDescent="0.25">
      <c r="A689" s="158"/>
      <c r="B689" s="160"/>
      <c r="C689" s="205" t="s">
        <v>364</v>
      </c>
      <c r="D689" s="206"/>
      <c r="E689" s="161">
        <v>26.16</v>
      </c>
      <c r="F689" s="162"/>
      <c r="G689" s="163"/>
      <c r="M689" s="159" t="s">
        <v>364</v>
      </c>
      <c r="O689" s="150"/>
    </row>
    <row r="690" spans="1:104" x14ac:dyDescent="0.25">
      <c r="A690" s="158"/>
      <c r="B690" s="160"/>
      <c r="C690" s="205" t="s">
        <v>370</v>
      </c>
      <c r="D690" s="206"/>
      <c r="E690" s="161">
        <v>18.100000000000001</v>
      </c>
      <c r="F690" s="162"/>
      <c r="G690" s="163"/>
      <c r="M690" s="159" t="s">
        <v>370</v>
      </c>
      <c r="O690" s="150"/>
    </row>
    <row r="691" spans="1:104" x14ac:dyDescent="0.25">
      <c r="A691" s="158"/>
      <c r="B691" s="160"/>
      <c r="C691" s="205" t="s">
        <v>567</v>
      </c>
      <c r="D691" s="206"/>
      <c r="E691" s="161">
        <v>39.6</v>
      </c>
      <c r="F691" s="162"/>
      <c r="G691" s="163"/>
      <c r="M691" s="159" t="s">
        <v>567</v>
      </c>
      <c r="O691" s="150"/>
    </row>
    <row r="692" spans="1:104" x14ac:dyDescent="0.25">
      <c r="A692" s="158"/>
      <c r="B692" s="160"/>
      <c r="C692" s="205" t="s">
        <v>94</v>
      </c>
      <c r="D692" s="206"/>
      <c r="E692" s="161">
        <v>0</v>
      </c>
      <c r="F692" s="162"/>
      <c r="G692" s="163"/>
      <c r="M692" s="159" t="s">
        <v>94</v>
      </c>
      <c r="O692" s="150"/>
    </row>
    <row r="693" spans="1:104" x14ac:dyDescent="0.25">
      <c r="A693" s="158"/>
      <c r="B693" s="160"/>
      <c r="C693" s="205" t="s">
        <v>376</v>
      </c>
      <c r="D693" s="206"/>
      <c r="E693" s="161">
        <v>9.1199999999999992</v>
      </c>
      <c r="F693" s="162"/>
      <c r="G693" s="163"/>
      <c r="M693" s="159" t="s">
        <v>376</v>
      </c>
      <c r="O693" s="150"/>
    </row>
    <row r="694" spans="1:104" x14ac:dyDescent="0.25">
      <c r="A694" s="158"/>
      <c r="B694" s="160"/>
      <c r="C694" s="205" t="s">
        <v>568</v>
      </c>
      <c r="D694" s="206"/>
      <c r="E694" s="161">
        <v>3.6</v>
      </c>
      <c r="F694" s="162"/>
      <c r="G694" s="163"/>
      <c r="M694" s="159" t="s">
        <v>568</v>
      </c>
      <c r="O694" s="150"/>
    </row>
    <row r="695" spans="1:104" ht="20.399999999999999" x14ac:dyDescent="0.25">
      <c r="A695" s="151">
        <v>91</v>
      </c>
      <c r="B695" s="152" t="s">
        <v>569</v>
      </c>
      <c r="C695" s="153" t="s">
        <v>570</v>
      </c>
      <c r="D695" s="154" t="s">
        <v>112</v>
      </c>
      <c r="E695" s="155">
        <v>74.22</v>
      </c>
      <c r="F695" s="155">
        <v>0</v>
      </c>
      <c r="G695" s="156">
        <f>E695*F695</f>
        <v>0</v>
      </c>
      <c r="O695" s="150">
        <v>2</v>
      </c>
      <c r="AA695" s="131">
        <v>12</v>
      </c>
      <c r="AB695" s="131">
        <v>0</v>
      </c>
      <c r="AC695" s="131">
        <v>5</v>
      </c>
      <c r="AZ695" s="131">
        <v>4</v>
      </c>
      <c r="BA695" s="131">
        <f>IF(AZ695=1,G695,0)</f>
        <v>0</v>
      </c>
      <c r="BB695" s="131">
        <f>IF(AZ695=2,G695,0)</f>
        <v>0</v>
      </c>
      <c r="BC695" s="131">
        <f>IF(AZ695=3,G695,0)</f>
        <v>0</v>
      </c>
      <c r="BD695" s="131">
        <f>IF(AZ695=4,G695,0)</f>
        <v>0</v>
      </c>
      <c r="BE695" s="131">
        <f>IF(AZ695=5,G695,0)</f>
        <v>0</v>
      </c>
      <c r="CA695" s="157">
        <v>12</v>
      </c>
      <c r="CB695" s="157">
        <v>0</v>
      </c>
      <c r="CZ695" s="131">
        <v>0</v>
      </c>
    </row>
    <row r="696" spans="1:104" x14ac:dyDescent="0.25">
      <c r="A696" s="158"/>
      <c r="B696" s="160"/>
      <c r="C696" s="205" t="s">
        <v>87</v>
      </c>
      <c r="D696" s="206"/>
      <c r="E696" s="161">
        <v>0</v>
      </c>
      <c r="F696" s="162"/>
      <c r="G696" s="163"/>
      <c r="M696" s="159" t="s">
        <v>87</v>
      </c>
      <c r="O696" s="150"/>
    </row>
    <row r="697" spans="1:104" x14ac:dyDescent="0.25">
      <c r="A697" s="158"/>
      <c r="B697" s="160"/>
      <c r="C697" s="205" t="s">
        <v>373</v>
      </c>
      <c r="D697" s="206"/>
      <c r="E697" s="161">
        <v>27.3</v>
      </c>
      <c r="F697" s="162"/>
      <c r="G697" s="163"/>
      <c r="M697" s="159" t="s">
        <v>373</v>
      </c>
      <c r="O697" s="150"/>
    </row>
    <row r="698" spans="1:104" x14ac:dyDescent="0.25">
      <c r="A698" s="158"/>
      <c r="B698" s="160"/>
      <c r="C698" s="205" t="s">
        <v>571</v>
      </c>
      <c r="D698" s="206"/>
      <c r="E698" s="161">
        <v>44.04</v>
      </c>
      <c r="F698" s="162"/>
      <c r="G698" s="163"/>
      <c r="M698" s="159" t="s">
        <v>571</v>
      </c>
      <c r="O698" s="150"/>
    </row>
    <row r="699" spans="1:104" x14ac:dyDescent="0.25">
      <c r="A699" s="158"/>
      <c r="B699" s="160"/>
      <c r="C699" s="205" t="s">
        <v>572</v>
      </c>
      <c r="D699" s="206"/>
      <c r="E699" s="161">
        <v>0</v>
      </c>
      <c r="F699" s="162"/>
      <c r="G699" s="163"/>
      <c r="M699" s="159" t="s">
        <v>572</v>
      </c>
      <c r="O699" s="150"/>
    </row>
    <row r="700" spans="1:104" x14ac:dyDescent="0.25">
      <c r="A700" s="158"/>
      <c r="B700" s="160"/>
      <c r="C700" s="205" t="s">
        <v>573</v>
      </c>
      <c r="D700" s="206"/>
      <c r="E700" s="161">
        <v>2.88</v>
      </c>
      <c r="F700" s="162"/>
      <c r="G700" s="163"/>
      <c r="M700" s="159" t="s">
        <v>573</v>
      </c>
      <c r="O700" s="150"/>
    </row>
    <row r="701" spans="1:104" ht="20.399999999999999" x14ac:dyDescent="0.25">
      <c r="A701" s="151">
        <v>92</v>
      </c>
      <c r="B701" s="152" t="s">
        <v>574</v>
      </c>
      <c r="C701" s="153" t="s">
        <v>575</v>
      </c>
      <c r="D701" s="154" t="s">
        <v>112</v>
      </c>
      <c r="E701" s="155">
        <v>191.25</v>
      </c>
      <c r="F701" s="155">
        <v>0</v>
      </c>
      <c r="G701" s="156">
        <f>E701*F701</f>
        <v>0</v>
      </c>
      <c r="O701" s="150">
        <v>2</v>
      </c>
      <c r="AA701" s="131">
        <v>12</v>
      </c>
      <c r="AB701" s="131">
        <v>0</v>
      </c>
      <c r="AC701" s="131">
        <v>4</v>
      </c>
      <c r="AZ701" s="131">
        <v>4</v>
      </c>
      <c r="BA701" s="131">
        <f>IF(AZ701=1,G701,0)</f>
        <v>0</v>
      </c>
      <c r="BB701" s="131">
        <f>IF(AZ701=2,G701,0)</f>
        <v>0</v>
      </c>
      <c r="BC701" s="131">
        <f>IF(AZ701=3,G701,0)</f>
        <v>0</v>
      </c>
      <c r="BD701" s="131">
        <f>IF(AZ701=4,G701,0)</f>
        <v>0</v>
      </c>
      <c r="BE701" s="131">
        <f>IF(AZ701=5,G701,0)</f>
        <v>0</v>
      </c>
      <c r="CA701" s="157">
        <v>12</v>
      </c>
      <c r="CB701" s="157">
        <v>0</v>
      </c>
      <c r="CZ701" s="131">
        <v>0</v>
      </c>
    </row>
    <row r="702" spans="1:104" x14ac:dyDescent="0.25">
      <c r="A702" s="158"/>
      <c r="B702" s="160"/>
      <c r="C702" s="205" t="s">
        <v>87</v>
      </c>
      <c r="D702" s="206"/>
      <c r="E702" s="161">
        <v>0</v>
      </c>
      <c r="F702" s="162"/>
      <c r="G702" s="163"/>
      <c r="M702" s="159" t="s">
        <v>87</v>
      </c>
      <c r="O702" s="150"/>
    </row>
    <row r="703" spans="1:104" x14ac:dyDescent="0.25">
      <c r="A703" s="158"/>
      <c r="B703" s="160"/>
      <c r="C703" s="205" t="s">
        <v>361</v>
      </c>
      <c r="D703" s="206"/>
      <c r="E703" s="161">
        <v>11.61</v>
      </c>
      <c r="F703" s="162"/>
      <c r="G703" s="163"/>
      <c r="M703" s="159" t="s">
        <v>361</v>
      </c>
      <c r="O703" s="150"/>
    </row>
    <row r="704" spans="1:104" x14ac:dyDescent="0.25">
      <c r="A704" s="158"/>
      <c r="B704" s="160"/>
      <c r="C704" s="205" t="s">
        <v>362</v>
      </c>
      <c r="D704" s="206"/>
      <c r="E704" s="161">
        <v>0.94</v>
      </c>
      <c r="F704" s="162"/>
      <c r="G704" s="163"/>
      <c r="M704" s="159" t="s">
        <v>362</v>
      </c>
      <c r="O704" s="150"/>
    </row>
    <row r="705" spans="1:15" x14ac:dyDescent="0.25">
      <c r="A705" s="158"/>
      <c r="B705" s="160"/>
      <c r="C705" s="205" t="s">
        <v>363</v>
      </c>
      <c r="D705" s="206"/>
      <c r="E705" s="161">
        <v>1.28</v>
      </c>
      <c r="F705" s="162"/>
      <c r="G705" s="163"/>
      <c r="M705" s="159" t="s">
        <v>363</v>
      </c>
      <c r="O705" s="150"/>
    </row>
    <row r="706" spans="1:15" x14ac:dyDescent="0.25">
      <c r="A706" s="158"/>
      <c r="B706" s="160"/>
      <c r="C706" s="205" t="s">
        <v>576</v>
      </c>
      <c r="D706" s="206"/>
      <c r="E706" s="161">
        <v>10.1</v>
      </c>
      <c r="F706" s="162"/>
      <c r="G706" s="163"/>
      <c r="M706" s="159" t="s">
        <v>576</v>
      </c>
      <c r="O706" s="150"/>
    </row>
    <row r="707" spans="1:15" x14ac:dyDescent="0.25">
      <c r="A707" s="158"/>
      <c r="B707" s="160"/>
      <c r="C707" s="205" t="s">
        <v>366</v>
      </c>
      <c r="D707" s="206"/>
      <c r="E707" s="161">
        <v>3.42</v>
      </c>
      <c r="F707" s="162"/>
      <c r="G707" s="163"/>
      <c r="M707" s="159" t="s">
        <v>366</v>
      </c>
      <c r="O707" s="150"/>
    </row>
    <row r="708" spans="1:15" x14ac:dyDescent="0.25">
      <c r="A708" s="158"/>
      <c r="B708" s="160"/>
      <c r="C708" s="205" t="s">
        <v>367</v>
      </c>
      <c r="D708" s="206"/>
      <c r="E708" s="161">
        <v>3.42</v>
      </c>
      <c r="F708" s="162"/>
      <c r="G708" s="163"/>
      <c r="M708" s="159" t="s">
        <v>367</v>
      </c>
      <c r="O708" s="150"/>
    </row>
    <row r="709" spans="1:15" x14ac:dyDescent="0.25">
      <c r="A709" s="158"/>
      <c r="B709" s="160"/>
      <c r="C709" s="205" t="s">
        <v>368</v>
      </c>
      <c r="D709" s="206"/>
      <c r="E709" s="161">
        <v>10.1</v>
      </c>
      <c r="F709" s="162"/>
      <c r="G709" s="163"/>
      <c r="M709" s="159" t="s">
        <v>368</v>
      </c>
      <c r="O709" s="150"/>
    </row>
    <row r="710" spans="1:15" x14ac:dyDescent="0.25">
      <c r="A710" s="158"/>
      <c r="B710" s="160"/>
      <c r="C710" s="205" t="s">
        <v>369</v>
      </c>
      <c r="D710" s="206"/>
      <c r="E710" s="161">
        <v>14.46</v>
      </c>
      <c r="F710" s="162"/>
      <c r="G710" s="163"/>
      <c r="M710" s="159" t="s">
        <v>369</v>
      </c>
      <c r="O710" s="150"/>
    </row>
    <row r="711" spans="1:15" x14ac:dyDescent="0.25">
      <c r="A711" s="158"/>
      <c r="B711" s="160"/>
      <c r="C711" s="205" t="s">
        <v>94</v>
      </c>
      <c r="D711" s="206"/>
      <c r="E711" s="161">
        <v>0</v>
      </c>
      <c r="F711" s="162"/>
      <c r="G711" s="163"/>
      <c r="M711" s="159" t="s">
        <v>94</v>
      </c>
      <c r="O711" s="150"/>
    </row>
    <row r="712" spans="1:15" x14ac:dyDescent="0.25">
      <c r="A712" s="158"/>
      <c r="B712" s="160"/>
      <c r="C712" s="205" t="s">
        <v>374</v>
      </c>
      <c r="D712" s="206"/>
      <c r="E712" s="161">
        <v>22.58</v>
      </c>
      <c r="F712" s="162"/>
      <c r="G712" s="163"/>
      <c r="M712" s="159" t="s">
        <v>374</v>
      </c>
      <c r="O712" s="150"/>
    </row>
    <row r="713" spans="1:15" x14ac:dyDescent="0.25">
      <c r="A713" s="158"/>
      <c r="B713" s="160"/>
      <c r="C713" s="205" t="s">
        <v>375</v>
      </c>
      <c r="D713" s="206"/>
      <c r="E713" s="161">
        <v>5.5</v>
      </c>
      <c r="F713" s="162"/>
      <c r="G713" s="163"/>
      <c r="M713" s="159" t="s">
        <v>375</v>
      </c>
      <c r="O713" s="150"/>
    </row>
    <row r="714" spans="1:15" x14ac:dyDescent="0.25">
      <c r="A714" s="158"/>
      <c r="B714" s="160"/>
      <c r="C714" s="205" t="s">
        <v>377</v>
      </c>
      <c r="D714" s="206"/>
      <c r="E714" s="161">
        <v>23.16</v>
      </c>
      <c r="F714" s="162"/>
      <c r="G714" s="163"/>
      <c r="M714" s="159" t="s">
        <v>377</v>
      </c>
      <c r="O714" s="150"/>
    </row>
    <row r="715" spans="1:15" x14ac:dyDescent="0.25">
      <c r="A715" s="158"/>
      <c r="B715" s="160"/>
      <c r="C715" s="205" t="s">
        <v>379</v>
      </c>
      <c r="D715" s="206"/>
      <c r="E715" s="161">
        <v>26.23</v>
      </c>
      <c r="F715" s="162"/>
      <c r="G715" s="163"/>
      <c r="M715" s="159" t="s">
        <v>379</v>
      </c>
      <c r="O715" s="150"/>
    </row>
    <row r="716" spans="1:15" x14ac:dyDescent="0.25">
      <c r="A716" s="158"/>
      <c r="B716" s="160"/>
      <c r="C716" s="205" t="s">
        <v>380</v>
      </c>
      <c r="D716" s="206"/>
      <c r="E716" s="161">
        <v>5.37</v>
      </c>
      <c r="F716" s="162"/>
      <c r="G716" s="163"/>
      <c r="M716" s="159" t="s">
        <v>380</v>
      </c>
      <c r="O716" s="150"/>
    </row>
    <row r="717" spans="1:15" x14ac:dyDescent="0.25">
      <c r="A717" s="158"/>
      <c r="B717" s="160"/>
      <c r="C717" s="205" t="s">
        <v>381</v>
      </c>
      <c r="D717" s="206"/>
      <c r="E717" s="161">
        <v>10.37</v>
      </c>
      <c r="F717" s="162"/>
      <c r="G717" s="163"/>
      <c r="M717" s="159" t="s">
        <v>381</v>
      </c>
      <c r="O717" s="150"/>
    </row>
    <row r="718" spans="1:15" x14ac:dyDescent="0.25">
      <c r="A718" s="158"/>
      <c r="B718" s="160"/>
      <c r="C718" s="205" t="s">
        <v>382</v>
      </c>
      <c r="D718" s="206"/>
      <c r="E718" s="161">
        <v>26.76</v>
      </c>
      <c r="F718" s="162"/>
      <c r="G718" s="163"/>
      <c r="M718" s="159" t="s">
        <v>382</v>
      </c>
      <c r="O718" s="150"/>
    </row>
    <row r="719" spans="1:15" x14ac:dyDescent="0.25">
      <c r="A719" s="158"/>
      <c r="B719" s="160"/>
      <c r="C719" s="205" t="s">
        <v>383</v>
      </c>
      <c r="D719" s="206"/>
      <c r="E719" s="161">
        <v>14.69</v>
      </c>
      <c r="F719" s="162"/>
      <c r="G719" s="163"/>
      <c r="M719" s="159" t="s">
        <v>383</v>
      </c>
      <c r="O719" s="150"/>
    </row>
    <row r="720" spans="1:15" x14ac:dyDescent="0.25">
      <c r="A720" s="158"/>
      <c r="B720" s="160"/>
      <c r="C720" s="205" t="s">
        <v>384</v>
      </c>
      <c r="D720" s="206"/>
      <c r="E720" s="161">
        <v>1.26</v>
      </c>
      <c r="F720" s="162"/>
      <c r="G720" s="163"/>
      <c r="M720" s="159" t="s">
        <v>384</v>
      </c>
      <c r="O720" s="150"/>
    </row>
    <row r="721" spans="1:104" ht="20.399999999999999" x14ac:dyDescent="0.25">
      <c r="A721" s="151">
        <v>93</v>
      </c>
      <c r="B721" s="152" t="s">
        <v>577</v>
      </c>
      <c r="C721" s="153" t="s">
        <v>578</v>
      </c>
      <c r="D721" s="154" t="s">
        <v>112</v>
      </c>
      <c r="E721" s="155">
        <v>357.08</v>
      </c>
      <c r="F721" s="155">
        <v>0</v>
      </c>
      <c r="G721" s="156">
        <f>E721*F721</f>
        <v>0</v>
      </c>
      <c r="O721" s="150">
        <v>2</v>
      </c>
      <c r="AA721" s="131">
        <v>12</v>
      </c>
      <c r="AB721" s="131">
        <v>0</v>
      </c>
      <c r="AC721" s="131">
        <v>8</v>
      </c>
      <c r="AZ721" s="131">
        <v>4</v>
      </c>
      <c r="BA721" s="131">
        <f>IF(AZ721=1,G721,0)</f>
        <v>0</v>
      </c>
      <c r="BB721" s="131">
        <f>IF(AZ721=2,G721,0)</f>
        <v>0</v>
      </c>
      <c r="BC721" s="131">
        <f>IF(AZ721=3,G721,0)</f>
        <v>0</v>
      </c>
      <c r="BD721" s="131">
        <f>IF(AZ721=4,G721,0)</f>
        <v>0</v>
      </c>
      <c r="BE721" s="131">
        <f>IF(AZ721=5,G721,0)</f>
        <v>0</v>
      </c>
      <c r="CA721" s="157">
        <v>12</v>
      </c>
      <c r="CB721" s="157">
        <v>0</v>
      </c>
      <c r="CZ721" s="131">
        <v>0</v>
      </c>
    </row>
    <row r="722" spans="1:104" x14ac:dyDescent="0.25">
      <c r="A722" s="158"/>
      <c r="B722" s="160"/>
      <c r="C722" s="205" t="s">
        <v>94</v>
      </c>
      <c r="D722" s="206"/>
      <c r="E722" s="161">
        <v>0</v>
      </c>
      <c r="F722" s="162"/>
      <c r="G722" s="163"/>
      <c r="M722" s="159" t="s">
        <v>94</v>
      </c>
      <c r="O722" s="150"/>
    </row>
    <row r="723" spans="1:104" x14ac:dyDescent="0.25">
      <c r="A723" s="158"/>
      <c r="B723" s="160"/>
      <c r="C723" s="205" t="s">
        <v>238</v>
      </c>
      <c r="D723" s="206"/>
      <c r="E723" s="161">
        <v>217.29499999999999</v>
      </c>
      <c r="F723" s="162"/>
      <c r="G723" s="163"/>
      <c r="M723" s="159" t="s">
        <v>238</v>
      </c>
      <c r="O723" s="150"/>
    </row>
    <row r="724" spans="1:104" x14ac:dyDescent="0.25">
      <c r="A724" s="158"/>
      <c r="B724" s="160"/>
      <c r="C724" s="205" t="s">
        <v>579</v>
      </c>
      <c r="D724" s="206"/>
      <c r="E724" s="161">
        <v>-97.2</v>
      </c>
      <c r="F724" s="162"/>
      <c r="G724" s="163"/>
      <c r="M724" s="159" t="s">
        <v>579</v>
      </c>
      <c r="O724" s="150"/>
    </row>
    <row r="725" spans="1:104" x14ac:dyDescent="0.25">
      <c r="A725" s="158"/>
      <c r="B725" s="160"/>
      <c r="C725" s="205" t="s">
        <v>239</v>
      </c>
      <c r="D725" s="206"/>
      <c r="E725" s="161">
        <v>452.98500000000001</v>
      </c>
      <c r="F725" s="162"/>
      <c r="G725" s="163"/>
      <c r="M725" s="159" t="s">
        <v>239</v>
      </c>
      <c r="O725" s="150"/>
    </row>
    <row r="726" spans="1:104" x14ac:dyDescent="0.25">
      <c r="A726" s="158"/>
      <c r="B726" s="160"/>
      <c r="C726" s="205" t="s">
        <v>580</v>
      </c>
      <c r="D726" s="206"/>
      <c r="E726" s="161">
        <v>-216</v>
      </c>
      <c r="F726" s="162"/>
      <c r="G726" s="163"/>
      <c r="M726" s="159" t="s">
        <v>580</v>
      </c>
      <c r="O726" s="150"/>
    </row>
    <row r="727" spans="1:104" ht="20.399999999999999" x14ac:dyDescent="0.25">
      <c r="A727" s="151">
        <v>94</v>
      </c>
      <c r="B727" s="152" t="s">
        <v>581</v>
      </c>
      <c r="C727" s="153" t="s">
        <v>582</v>
      </c>
      <c r="D727" s="154" t="s">
        <v>112</v>
      </c>
      <c r="E727" s="155">
        <v>313.2</v>
      </c>
      <c r="F727" s="155">
        <v>0</v>
      </c>
      <c r="G727" s="156">
        <f>E727*F727</f>
        <v>0</v>
      </c>
      <c r="O727" s="150">
        <v>2</v>
      </c>
      <c r="AA727" s="131">
        <v>12</v>
      </c>
      <c r="AB727" s="131">
        <v>0</v>
      </c>
      <c r="AC727" s="131">
        <v>73</v>
      </c>
      <c r="AZ727" s="131">
        <v>4</v>
      </c>
      <c r="BA727" s="131">
        <f>IF(AZ727=1,G727,0)</f>
        <v>0</v>
      </c>
      <c r="BB727" s="131">
        <f>IF(AZ727=2,G727,0)</f>
        <v>0</v>
      </c>
      <c r="BC727" s="131">
        <f>IF(AZ727=3,G727,0)</f>
        <v>0</v>
      </c>
      <c r="BD727" s="131">
        <f>IF(AZ727=4,G727,0)</f>
        <v>0</v>
      </c>
      <c r="BE727" s="131">
        <f>IF(AZ727=5,G727,0)</f>
        <v>0</v>
      </c>
      <c r="CA727" s="157">
        <v>12</v>
      </c>
      <c r="CB727" s="157">
        <v>0</v>
      </c>
      <c r="CZ727" s="131">
        <v>0</v>
      </c>
    </row>
    <row r="728" spans="1:104" x14ac:dyDescent="0.25">
      <c r="A728" s="158"/>
      <c r="B728" s="160"/>
      <c r="C728" s="205" t="s">
        <v>94</v>
      </c>
      <c r="D728" s="206"/>
      <c r="E728" s="161">
        <v>0</v>
      </c>
      <c r="F728" s="162"/>
      <c r="G728" s="163"/>
      <c r="M728" s="159" t="s">
        <v>94</v>
      </c>
      <c r="O728" s="150"/>
    </row>
    <row r="729" spans="1:104" x14ac:dyDescent="0.25">
      <c r="A729" s="158"/>
      <c r="B729" s="160"/>
      <c r="C729" s="205" t="s">
        <v>583</v>
      </c>
      <c r="D729" s="206"/>
      <c r="E729" s="161">
        <v>97.2</v>
      </c>
      <c r="F729" s="162"/>
      <c r="G729" s="163"/>
      <c r="M729" s="159" t="s">
        <v>583</v>
      </c>
      <c r="O729" s="150"/>
    </row>
    <row r="730" spans="1:104" x14ac:dyDescent="0.25">
      <c r="A730" s="158"/>
      <c r="B730" s="160"/>
      <c r="C730" s="205" t="s">
        <v>584</v>
      </c>
      <c r="D730" s="206"/>
      <c r="E730" s="161">
        <v>216</v>
      </c>
      <c r="F730" s="162"/>
      <c r="G730" s="163"/>
      <c r="M730" s="159" t="s">
        <v>584</v>
      </c>
      <c r="O730" s="150"/>
    </row>
    <row r="731" spans="1:104" ht="20.399999999999999" x14ac:dyDescent="0.25">
      <c r="A731" s="151">
        <v>95</v>
      </c>
      <c r="B731" s="152" t="s">
        <v>585</v>
      </c>
      <c r="C731" s="153" t="s">
        <v>641</v>
      </c>
      <c r="D731" s="154" t="s">
        <v>112</v>
      </c>
      <c r="E731" s="155">
        <v>55.11</v>
      </c>
      <c r="F731" s="155">
        <v>0</v>
      </c>
      <c r="G731" s="156">
        <f>E731*F731</f>
        <v>0</v>
      </c>
      <c r="O731" s="150">
        <v>2</v>
      </c>
      <c r="AA731" s="131">
        <v>12</v>
      </c>
      <c r="AB731" s="131">
        <v>0</v>
      </c>
      <c r="AC731" s="131">
        <v>6</v>
      </c>
      <c r="AZ731" s="131">
        <v>4</v>
      </c>
      <c r="BA731" s="131">
        <f>IF(AZ731=1,G731,0)</f>
        <v>0</v>
      </c>
      <c r="BB731" s="131">
        <f>IF(AZ731=2,G731,0)</f>
        <v>0</v>
      </c>
      <c r="BC731" s="131">
        <f>IF(AZ731=3,G731,0)</f>
        <v>0</v>
      </c>
      <c r="BD731" s="131">
        <f>IF(AZ731=4,G731,0)</f>
        <v>0</v>
      </c>
      <c r="BE731" s="131">
        <f>IF(AZ731=5,G731,0)</f>
        <v>0</v>
      </c>
      <c r="CA731" s="157">
        <v>12</v>
      </c>
      <c r="CB731" s="157">
        <v>0</v>
      </c>
      <c r="CZ731" s="131">
        <v>0</v>
      </c>
    </row>
    <row r="732" spans="1:104" x14ac:dyDescent="0.25">
      <c r="A732" s="158"/>
      <c r="B732" s="160"/>
      <c r="C732" s="205" t="s">
        <v>87</v>
      </c>
      <c r="D732" s="206"/>
      <c r="E732" s="161">
        <v>0</v>
      </c>
      <c r="F732" s="162"/>
      <c r="G732" s="163"/>
      <c r="M732" s="159" t="s">
        <v>87</v>
      </c>
      <c r="O732" s="150"/>
    </row>
    <row r="733" spans="1:104" x14ac:dyDescent="0.25">
      <c r="A733" s="158"/>
      <c r="B733" s="160"/>
      <c r="C733" s="205" t="s">
        <v>123</v>
      </c>
      <c r="D733" s="206"/>
      <c r="E733" s="161">
        <v>3.32</v>
      </c>
      <c r="F733" s="162"/>
      <c r="G733" s="163"/>
      <c r="M733" s="159" t="s">
        <v>123</v>
      </c>
      <c r="O733" s="150"/>
    </row>
    <row r="734" spans="1:104" x14ac:dyDescent="0.25">
      <c r="A734" s="158"/>
      <c r="B734" s="160"/>
      <c r="C734" s="205" t="s">
        <v>126</v>
      </c>
      <c r="D734" s="206"/>
      <c r="E734" s="161">
        <v>5.13</v>
      </c>
      <c r="F734" s="162"/>
      <c r="G734" s="163"/>
      <c r="M734" s="159" t="s">
        <v>126</v>
      </c>
      <c r="O734" s="150"/>
    </row>
    <row r="735" spans="1:104" x14ac:dyDescent="0.25">
      <c r="A735" s="158"/>
      <c r="B735" s="160"/>
      <c r="C735" s="205" t="s">
        <v>127</v>
      </c>
      <c r="D735" s="206"/>
      <c r="E735" s="161">
        <v>5.3</v>
      </c>
      <c r="F735" s="162"/>
      <c r="G735" s="163"/>
      <c r="M735" s="159" t="s">
        <v>127</v>
      </c>
      <c r="O735" s="150"/>
    </row>
    <row r="736" spans="1:104" x14ac:dyDescent="0.25">
      <c r="A736" s="158"/>
      <c r="B736" s="160"/>
      <c r="C736" s="205" t="s">
        <v>94</v>
      </c>
      <c r="D736" s="206"/>
      <c r="E736" s="161">
        <v>0</v>
      </c>
      <c r="F736" s="162"/>
      <c r="G736" s="163"/>
      <c r="M736" s="159" t="s">
        <v>94</v>
      </c>
      <c r="O736" s="150"/>
    </row>
    <row r="737" spans="1:104" x14ac:dyDescent="0.25">
      <c r="A737" s="158"/>
      <c r="B737" s="160"/>
      <c r="C737" s="205" t="s">
        <v>385</v>
      </c>
      <c r="D737" s="206"/>
      <c r="E737" s="161">
        <v>12.61</v>
      </c>
      <c r="F737" s="162"/>
      <c r="G737" s="163"/>
      <c r="M737" s="159" t="s">
        <v>385</v>
      </c>
      <c r="O737" s="150"/>
    </row>
    <row r="738" spans="1:104" x14ac:dyDescent="0.25">
      <c r="A738" s="158"/>
      <c r="B738" s="160"/>
      <c r="C738" s="205" t="s">
        <v>128</v>
      </c>
      <c r="D738" s="206"/>
      <c r="E738" s="161">
        <v>5.4</v>
      </c>
      <c r="F738" s="162"/>
      <c r="G738" s="163"/>
      <c r="M738" s="159" t="s">
        <v>128</v>
      </c>
      <c r="O738" s="150"/>
    </row>
    <row r="739" spans="1:104" x14ac:dyDescent="0.25">
      <c r="A739" s="158"/>
      <c r="B739" s="160"/>
      <c r="C739" s="205" t="s">
        <v>386</v>
      </c>
      <c r="D739" s="206"/>
      <c r="E739" s="161">
        <v>17.649999999999999</v>
      </c>
      <c r="F739" s="162"/>
      <c r="G739" s="163"/>
      <c r="M739" s="159" t="s">
        <v>386</v>
      </c>
      <c r="O739" s="150"/>
    </row>
    <row r="740" spans="1:104" x14ac:dyDescent="0.25">
      <c r="A740" s="158"/>
      <c r="B740" s="160"/>
      <c r="C740" s="205" t="s">
        <v>129</v>
      </c>
      <c r="D740" s="206"/>
      <c r="E740" s="161">
        <v>5.7</v>
      </c>
      <c r="F740" s="162"/>
      <c r="G740" s="163"/>
      <c r="M740" s="159" t="s">
        <v>129</v>
      </c>
      <c r="O740" s="150"/>
    </row>
    <row r="741" spans="1:104" x14ac:dyDescent="0.25">
      <c r="A741" s="151">
        <v>96</v>
      </c>
      <c r="B741" s="152" t="s">
        <v>586</v>
      </c>
      <c r="C741" s="153" t="s">
        <v>587</v>
      </c>
      <c r="D741" s="154" t="s">
        <v>112</v>
      </c>
      <c r="E741" s="155">
        <v>104.631</v>
      </c>
      <c r="F741" s="155">
        <v>0</v>
      </c>
      <c r="G741" s="156">
        <f>E741*F741</f>
        <v>0</v>
      </c>
      <c r="O741" s="150">
        <v>2</v>
      </c>
      <c r="AA741" s="131">
        <v>12</v>
      </c>
      <c r="AB741" s="131">
        <v>0</v>
      </c>
      <c r="AC741" s="131">
        <v>7</v>
      </c>
      <c r="AZ741" s="131">
        <v>4</v>
      </c>
      <c r="BA741" s="131">
        <f>IF(AZ741=1,G741,0)</f>
        <v>0</v>
      </c>
      <c r="BB741" s="131">
        <f>IF(AZ741=2,G741,0)</f>
        <v>0</v>
      </c>
      <c r="BC741" s="131">
        <f>IF(AZ741=3,G741,0)</f>
        <v>0</v>
      </c>
      <c r="BD741" s="131">
        <f>IF(AZ741=4,G741,0)</f>
        <v>0</v>
      </c>
      <c r="BE741" s="131">
        <f>IF(AZ741=5,G741,0)</f>
        <v>0</v>
      </c>
      <c r="CA741" s="157">
        <v>12</v>
      </c>
      <c r="CB741" s="157">
        <v>0</v>
      </c>
      <c r="CZ741" s="131">
        <v>0</v>
      </c>
    </row>
    <row r="742" spans="1:104" x14ac:dyDescent="0.25">
      <c r="A742" s="158"/>
      <c r="B742" s="160"/>
      <c r="C742" s="205" t="s">
        <v>87</v>
      </c>
      <c r="D742" s="206"/>
      <c r="E742" s="161">
        <v>0</v>
      </c>
      <c r="F742" s="162"/>
      <c r="G742" s="163"/>
      <c r="M742" s="159" t="s">
        <v>87</v>
      </c>
      <c r="O742" s="150"/>
    </row>
    <row r="743" spans="1:104" x14ac:dyDescent="0.25">
      <c r="A743" s="158"/>
      <c r="B743" s="160"/>
      <c r="C743" s="205" t="s">
        <v>588</v>
      </c>
      <c r="D743" s="206"/>
      <c r="E743" s="161">
        <v>12.27</v>
      </c>
      <c r="F743" s="162"/>
      <c r="G743" s="163"/>
      <c r="M743" s="159" t="s">
        <v>588</v>
      </c>
      <c r="O743" s="150"/>
    </row>
    <row r="744" spans="1:104" x14ac:dyDescent="0.25">
      <c r="A744" s="158"/>
      <c r="B744" s="160"/>
      <c r="C744" s="205" t="s">
        <v>135</v>
      </c>
      <c r="D744" s="206"/>
      <c r="E744" s="161">
        <v>0</v>
      </c>
      <c r="F744" s="162"/>
      <c r="G744" s="163"/>
      <c r="M744" s="159" t="s">
        <v>135</v>
      </c>
      <c r="O744" s="150"/>
    </row>
    <row r="745" spans="1:104" ht="21" x14ac:dyDescent="0.25">
      <c r="A745" s="158"/>
      <c r="B745" s="160"/>
      <c r="C745" s="205" t="s">
        <v>589</v>
      </c>
      <c r="D745" s="206"/>
      <c r="E745" s="161">
        <v>28.524999999999999</v>
      </c>
      <c r="F745" s="162"/>
      <c r="G745" s="163"/>
      <c r="M745" s="159" t="s">
        <v>589</v>
      </c>
      <c r="O745" s="150"/>
    </row>
    <row r="746" spans="1:104" x14ac:dyDescent="0.25">
      <c r="A746" s="158"/>
      <c r="B746" s="160"/>
      <c r="C746" s="205" t="s">
        <v>590</v>
      </c>
      <c r="D746" s="206"/>
      <c r="E746" s="161">
        <v>19.698499999999999</v>
      </c>
      <c r="F746" s="162"/>
      <c r="G746" s="163"/>
      <c r="M746" s="159" t="s">
        <v>590</v>
      </c>
      <c r="O746" s="150"/>
    </row>
    <row r="747" spans="1:104" x14ac:dyDescent="0.25">
      <c r="A747" s="158"/>
      <c r="B747" s="160"/>
      <c r="C747" s="205" t="s">
        <v>591</v>
      </c>
      <c r="D747" s="206"/>
      <c r="E747" s="161">
        <v>2.6433</v>
      </c>
      <c r="F747" s="162"/>
      <c r="G747" s="163"/>
      <c r="M747" s="159" t="s">
        <v>591</v>
      </c>
      <c r="O747" s="150"/>
    </row>
    <row r="748" spans="1:104" ht="21" x14ac:dyDescent="0.25">
      <c r="A748" s="158"/>
      <c r="B748" s="160"/>
      <c r="C748" s="205" t="s">
        <v>592</v>
      </c>
      <c r="D748" s="206"/>
      <c r="E748" s="161">
        <v>42.322200000000002</v>
      </c>
      <c r="F748" s="162"/>
      <c r="G748" s="163"/>
      <c r="M748" s="159" t="s">
        <v>592</v>
      </c>
      <c r="O748" s="150"/>
    </row>
    <row r="749" spans="1:104" x14ac:dyDescent="0.25">
      <c r="A749" s="158"/>
      <c r="B749" s="160"/>
      <c r="C749" s="205" t="s">
        <v>593</v>
      </c>
      <c r="D749" s="206"/>
      <c r="E749" s="161">
        <v>-0.82799999999999996</v>
      </c>
      <c r="F749" s="162"/>
      <c r="G749" s="163"/>
      <c r="M749" s="159" t="s">
        <v>593</v>
      </c>
      <c r="O749" s="150"/>
    </row>
    <row r="750" spans="1:104" ht="20.399999999999999" x14ac:dyDescent="0.25">
      <c r="A750" s="151">
        <v>97</v>
      </c>
      <c r="B750" s="152" t="s">
        <v>594</v>
      </c>
      <c r="C750" s="153" t="s">
        <v>595</v>
      </c>
      <c r="D750" s="154" t="s">
        <v>112</v>
      </c>
      <c r="E750" s="155">
        <v>11.6525</v>
      </c>
      <c r="F750" s="155">
        <v>0</v>
      </c>
      <c r="G750" s="156">
        <f>E750*F750</f>
        <v>0</v>
      </c>
      <c r="O750" s="150">
        <v>2</v>
      </c>
      <c r="AA750" s="131">
        <v>12</v>
      </c>
      <c r="AB750" s="131">
        <v>0</v>
      </c>
      <c r="AC750" s="131">
        <v>2</v>
      </c>
      <c r="AZ750" s="131">
        <v>4</v>
      </c>
      <c r="BA750" s="131">
        <f>IF(AZ750=1,G750,0)</f>
        <v>0</v>
      </c>
      <c r="BB750" s="131">
        <f>IF(AZ750=2,G750,0)</f>
        <v>0</v>
      </c>
      <c r="BC750" s="131">
        <f>IF(AZ750=3,G750,0)</f>
        <v>0</v>
      </c>
      <c r="BD750" s="131">
        <f>IF(AZ750=4,G750,0)</f>
        <v>0</v>
      </c>
      <c r="BE750" s="131">
        <f>IF(AZ750=5,G750,0)</f>
        <v>0</v>
      </c>
      <c r="CA750" s="157">
        <v>12</v>
      </c>
      <c r="CB750" s="157">
        <v>0</v>
      </c>
      <c r="CZ750" s="131">
        <v>0</v>
      </c>
    </row>
    <row r="751" spans="1:104" x14ac:dyDescent="0.25">
      <c r="A751" s="158"/>
      <c r="B751" s="160"/>
      <c r="C751" s="205" t="s">
        <v>87</v>
      </c>
      <c r="D751" s="206"/>
      <c r="E751" s="161">
        <v>0</v>
      </c>
      <c r="F751" s="162"/>
      <c r="G751" s="163"/>
      <c r="M751" s="159" t="s">
        <v>87</v>
      </c>
      <c r="O751" s="150"/>
    </row>
    <row r="752" spans="1:104" x14ac:dyDescent="0.25">
      <c r="A752" s="158"/>
      <c r="B752" s="160"/>
      <c r="C752" s="205" t="s">
        <v>133</v>
      </c>
      <c r="D752" s="206"/>
      <c r="E752" s="161">
        <v>0.73750000000000004</v>
      </c>
      <c r="F752" s="162"/>
      <c r="G752" s="163"/>
      <c r="M752" s="159" t="s">
        <v>133</v>
      </c>
      <c r="O752" s="150"/>
    </row>
    <row r="753" spans="1:104" x14ac:dyDescent="0.25">
      <c r="A753" s="158"/>
      <c r="B753" s="160"/>
      <c r="C753" s="205" t="s">
        <v>134</v>
      </c>
      <c r="D753" s="206"/>
      <c r="E753" s="161">
        <v>0.48</v>
      </c>
      <c r="F753" s="162"/>
      <c r="G753" s="163"/>
      <c r="M753" s="159" t="s">
        <v>134</v>
      </c>
      <c r="O753" s="150"/>
    </row>
    <row r="754" spans="1:104" x14ac:dyDescent="0.25">
      <c r="A754" s="158"/>
      <c r="B754" s="160"/>
      <c r="C754" s="205" t="s">
        <v>135</v>
      </c>
      <c r="D754" s="206"/>
      <c r="E754" s="161">
        <v>0</v>
      </c>
      <c r="F754" s="162"/>
      <c r="G754" s="163"/>
      <c r="M754" s="159" t="s">
        <v>135</v>
      </c>
      <c r="O754" s="150"/>
    </row>
    <row r="755" spans="1:104" x14ac:dyDescent="0.25">
      <c r="A755" s="158"/>
      <c r="B755" s="160"/>
      <c r="C755" s="205" t="s">
        <v>136</v>
      </c>
      <c r="D755" s="206"/>
      <c r="E755" s="161">
        <v>0</v>
      </c>
      <c r="F755" s="162"/>
      <c r="G755" s="163"/>
      <c r="M755" s="159" t="s">
        <v>136</v>
      </c>
      <c r="O755" s="150"/>
    </row>
    <row r="756" spans="1:104" x14ac:dyDescent="0.25">
      <c r="A756" s="158"/>
      <c r="B756" s="160"/>
      <c r="C756" s="205" t="s">
        <v>137</v>
      </c>
      <c r="D756" s="206"/>
      <c r="E756" s="161">
        <v>2.88</v>
      </c>
      <c r="F756" s="162"/>
      <c r="G756" s="163"/>
      <c r="M756" s="159" t="s">
        <v>137</v>
      </c>
      <c r="O756" s="150"/>
    </row>
    <row r="757" spans="1:104" x14ac:dyDescent="0.25">
      <c r="A757" s="158"/>
      <c r="B757" s="160"/>
      <c r="C757" s="205" t="s">
        <v>138</v>
      </c>
      <c r="D757" s="206"/>
      <c r="E757" s="161">
        <v>2.4</v>
      </c>
      <c r="F757" s="162"/>
      <c r="G757" s="163"/>
      <c r="M757" s="159" t="s">
        <v>138</v>
      </c>
      <c r="O757" s="150"/>
    </row>
    <row r="758" spans="1:104" x14ac:dyDescent="0.25">
      <c r="A758" s="158"/>
      <c r="B758" s="160"/>
      <c r="C758" s="205" t="s">
        <v>139</v>
      </c>
      <c r="D758" s="206"/>
      <c r="E758" s="161">
        <v>0.3125</v>
      </c>
      <c r="F758" s="162"/>
      <c r="G758" s="163"/>
      <c r="M758" s="159" t="s">
        <v>139</v>
      </c>
      <c r="O758" s="150"/>
    </row>
    <row r="759" spans="1:104" x14ac:dyDescent="0.25">
      <c r="A759" s="158"/>
      <c r="B759" s="160"/>
      <c r="C759" s="205" t="s">
        <v>140</v>
      </c>
      <c r="D759" s="206"/>
      <c r="E759" s="161">
        <v>4.8425000000000002</v>
      </c>
      <c r="F759" s="162"/>
      <c r="G759" s="163"/>
      <c r="M759" s="159" t="s">
        <v>140</v>
      </c>
      <c r="O759" s="150"/>
    </row>
    <row r="760" spans="1:104" x14ac:dyDescent="0.25">
      <c r="A760" s="164"/>
      <c r="B760" s="165" t="s">
        <v>77</v>
      </c>
      <c r="C760" s="166" t="str">
        <f>CONCATENATE(B686," ",C686)</f>
        <v>MVY výměry-neoceňovat potřebné k výpočtu ceny</v>
      </c>
      <c r="D760" s="167"/>
      <c r="E760" s="168"/>
      <c r="F760" s="169"/>
      <c r="G760" s="170">
        <f>SUM(G686:G759)</f>
        <v>0</v>
      </c>
      <c r="O760" s="150">
        <v>4</v>
      </c>
      <c r="BA760" s="171">
        <f>SUM(BA686:BA759)</f>
        <v>0</v>
      </c>
      <c r="BB760" s="171">
        <f>SUM(BB686:BB759)</f>
        <v>0</v>
      </c>
      <c r="BC760" s="171">
        <f>SUM(BC686:BC759)</f>
        <v>0</v>
      </c>
      <c r="BD760" s="171">
        <f>SUM(BD686:BD759)</f>
        <v>0</v>
      </c>
      <c r="BE760" s="171">
        <f>SUM(BE686:BE759)</f>
        <v>0</v>
      </c>
    </row>
    <row r="761" spans="1:104" x14ac:dyDescent="0.25">
      <c r="A761" s="144" t="s">
        <v>74</v>
      </c>
      <c r="B761" s="145" t="s">
        <v>596</v>
      </c>
      <c r="C761" s="146" t="s">
        <v>597</v>
      </c>
      <c r="D761" s="147"/>
      <c r="E761" s="148"/>
      <c r="F761" s="148"/>
      <c r="G761" s="149"/>
      <c r="O761" s="150">
        <v>1</v>
      </c>
    </row>
    <row r="762" spans="1:104" x14ac:dyDescent="0.25">
      <c r="A762" s="151">
        <v>98</v>
      </c>
      <c r="B762" s="152" t="s">
        <v>598</v>
      </c>
      <c r="C762" s="153" t="s">
        <v>599</v>
      </c>
      <c r="D762" s="154" t="s">
        <v>298</v>
      </c>
      <c r="E762" s="155">
        <v>6.0229999999999997</v>
      </c>
      <c r="F762" s="155"/>
      <c r="G762" s="156">
        <f>E762*F762</f>
        <v>0</v>
      </c>
      <c r="O762" s="150">
        <v>2</v>
      </c>
      <c r="AA762" s="131">
        <v>1</v>
      </c>
      <c r="AB762" s="131">
        <v>3</v>
      </c>
      <c r="AC762" s="131">
        <v>3</v>
      </c>
      <c r="AZ762" s="131">
        <v>1</v>
      </c>
      <c r="BA762" s="131">
        <f>IF(AZ762=1,G762,0)</f>
        <v>0</v>
      </c>
      <c r="BB762" s="131">
        <f>IF(AZ762=2,G762,0)</f>
        <v>0</v>
      </c>
      <c r="BC762" s="131">
        <f>IF(AZ762=3,G762,0)</f>
        <v>0</v>
      </c>
      <c r="BD762" s="131">
        <f>IF(AZ762=4,G762,0)</f>
        <v>0</v>
      </c>
      <c r="BE762" s="131">
        <f>IF(AZ762=5,G762,0)</f>
        <v>0</v>
      </c>
      <c r="CA762" s="157">
        <v>1</v>
      </c>
      <c r="CB762" s="157">
        <v>3</v>
      </c>
      <c r="CZ762" s="131">
        <v>0</v>
      </c>
    </row>
    <row r="763" spans="1:104" x14ac:dyDescent="0.25">
      <c r="A763" s="158"/>
      <c r="B763" s="160"/>
      <c r="C763" s="205" t="s">
        <v>600</v>
      </c>
      <c r="D763" s="206"/>
      <c r="E763" s="161">
        <v>6.0229999999999997</v>
      </c>
      <c r="F763" s="162"/>
      <c r="G763" s="163"/>
      <c r="M763" s="159" t="s">
        <v>600</v>
      </c>
      <c r="O763" s="150"/>
    </row>
    <row r="764" spans="1:104" x14ac:dyDescent="0.25">
      <c r="A764" s="151">
        <v>99</v>
      </c>
      <c r="B764" s="152" t="s">
        <v>601</v>
      </c>
      <c r="C764" s="153" t="s">
        <v>602</v>
      </c>
      <c r="D764" s="154" t="s">
        <v>298</v>
      </c>
      <c r="E764" s="155">
        <v>2.7025999999999999</v>
      </c>
      <c r="F764" s="155"/>
      <c r="G764" s="156">
        <f>E764*F764</f>
        <v>0</v>
      </c>
      <c r="O764" s="150">
        <v>2</v>
      </c>
      <c r="AA764" s="131">
        <v>1</v>
      </c>
      <c r="AB764" s="131">
        <v>10</v>
      </c>
      <c r="AC764" s="131">
        <v>10</v>
      </c>
      <c r="AZ764" s="131">
        <v>1</v>
      </c>
      <c r="BA764" s="131">
        <f>IF(AZ764=1,G764,0)</f>
        <v>0</v>
      </c>
      <c r="BB764" s="131">
        <f>IF(AZ764=2,G764,0)</f>
        <v>0</v>
      </c>
      <c r="BC764" s="131">
        <f>IF(AZ764=3,G764,0)</f>
        <v>0</v>
      </c>
      <c r="BD764" s="131">
        <f>IF(AZ764=4,G764,0)</f>
        <v>0</v>
      </c>
      <c r="BE764" s="131">
        <f>IF(AZ764=5,G764,0)</f>
        <v>0</v>
      </c>
      <c r="CA764" s="157">
        <v>1</v>
      </c>
      <c r="CB764" s="157">
        <v>10</v>
      </c>
      <c r="CZ764" s="131">
        <v>0</v>
      </c>
    </row>
    <row r="765" spans="1:104" x14ac:dyDescent="0.25">
      <c r="A765" s="158"/>
      <c r="B765" s="160"/>
      <c r="C765" s="205" t="s">
        <v>603</v>
      </c>
      <c r="D765" s="206"/>
      <c r="E765" s="161">
        <v>8.7256</v>
      </c>
      <c r="F765" s="162"/>
      <c r="G765" s="163"/>
      <c r="M765" s="159" t="s">
        <v>603</v>
      </c>
      <c r="O765" s="150"/>
    </row>
    <row r="766" spans="1:104" x14ac:dyDescent="0.25">
      <c r="A766" s="158"/>
      <c r="B766" s="160"/>
      <c r="C766" s="205" t="s">
        <v>604</v>
      </c>
      <c r="D766" s="206"/>
      <c r="E766" s="161">
        <v>-6.0229999999999997</v>
      </c>
      <c r="F766" s="162"/>
      <c r="G766" s="163"/>
      <c r="M766" s="159" t="s">
        <v>604</v>
      </c>
      <c r="O766" s="150"/>
    </row>
    <row r="767" spans="1:104" x14ac:dyDescent="0.25">
      <c r="A767" s="151">
        <v>100</v>
      </c>
      <c r="B767" s="152" t="s">
        <v>605</v>
      </c>
      <c r="C767" s="153" t="s">
        <v>606</v>
      </c>
      <c r="D767" s="154" t="s">
        <v>298</v>
      </c>
      <c r="E767" s="155">
        <v>8.7255705900000002</v>
      </c>
      <c r="F767" s="155"/>
      <c r="G767" s="156">
        <f t="shared" ref="G767:G772" si="0">E767*F767</f>
        <v>0</v>
      </c>
      <c r="O767" s="150">
        <v>2</v>
      </c>
      <c r="AA767" s="131">
        <v>8</v>
      </c>
      <c r="AB767" s="131">
        <v>0</v>
      </c>
      <c r="AC767" s="131">
        <v>3</v>
      </c>
      <c r="AZ767" s="131">
        <v>1</v>
      </c>
      <c r="BA767" s="131">
        <f t="shared" ref="BA767:BA772" si="1">IF(AZ767=1,G767,0)</f>
        <v>0</v>
      </c>
      <c r="BB767" s="131">
        <f t="shared" ref="BB767:BB772" si="2">IF(AZ767=2,G767,0)</f>
        <v>0</v>
      </c>
      <c r="BC767" s="131">
        <f t="shared" ref="BC767:BC772" si="3">IF(AZ767=3,G767,0)</f>
        <v>0</v>
      </c>
      <c r="BD767" s="131">
        <f t="shared" ref="BD767:BD772" si="4">IF(AZ767=4,G767,0)</f>
        <v>0</v>
      </c>
      <c r="BE767" s="131">
        <f t="shared" ref="BE767:BE772" si="5">IF(AZ767=5,G767,0)</f>
        <v>0</v>
      </c>
      <c r="CA767" s="157">
        <v>8</v>
      </c>
      <c r="CB767" s="157">
        <v>0</v>
      </c>
      <c r="CZ767" s="131">
        <v>0</v>
      </c>
    </row>
    <row r="768" spans="1:104" x14ac:dyDescent="0.25">
      <c r="A768" s="151">
        <v>101</v>
      </c>
      <c r="B768" s="152" t="s">
        <v>607</v>
      </c>
      <c r="C768" s="153" t="s">
        <v>608</v>
      </c>
      <c r="D768" s="154" t="s">
        <v>298</v>
      </c>
      <c r="E768" s="155">
        <v>8.7255705900000002</v>
      </c>
      <c r="F768" s="155"/>
      <c r="G768" s="156">
        <f t="shared" si="0"/>
        <v>0</v>
      </c>
      <c r="O768" s="150">
        <v>2</v>
      </c>
      <c r="AA768" s="131">
        <v>8</v>
      </c>
      <c r="AB768" s="131">
        <v>0</v>
      </c>
      <c r="AC768" s="131">
        <v>3</v>
      </c>
      <c r="AZ768" s="131">
        <v>1</v>
      </c>
      <c r="BA768" s="131">
        <f t="shared" si="1"/>
        <v>0</v>
      </c>
      <c r="BB768" s="131">
        <f t="shared" si="2"/>
        <v>0</v>
      </c>
      <c r="BC768" s="131">
        <f t="shared" si="3"/>
        <v>0</v>
      </c>
      <c r="BD768" s="131">
        <f t="shared" si="4"/>
        <v>0</v>
      </c>
      <c r="BE768" s="131">
        <f t="shared" si="5"/>
        <v>0</v>
      </c>
      <c r="CA768" s="157">
        <v>8</v>
      </c>
      <c r="CB768" s="157">
        <v>0</v>
      </c>
      <c r="CZ768" s="131">
        <v>0</v>
      </c>
    </row>
    <row r="769" spans="1:104" x14ac:dyDescent="0.25">
      <c r="A769" s="151">
        <v>102</v>
      </c>
      <c r="B769" s="152" t="s">
        <v>609</v>
      </c>
      <c r="C769" s="153" t="s">
        <v>610</v>
      </c>
      <c r="D769" s="154" t="s">
        <v>298</v>
      </c>
      <c r="E769" s="155">
        <v>122.15798826</v>
      </c>
      <c r="F769" s="155"/>
      <c r="G769" s="156">
        <f t="shared" si="0"/>
        <v>0</v>
      </c>
      <c r="O769" s="150">
        <v>2</v>
      </c>
      <c r="AA769" s="131">
        <v>8</v>
      </c>
      <c r="AB769" s="131">
        <v>0</v>
      </c>
      <c r="AC769" s="131">
        <v>3</v>
      </c>
      <c r="AZ769" s="131">
        <v>1</v>
      </c>
      <c r="BA769" s="131">
        <f t="shared" si="1"/>
        <v>0</v>
      </c>
      <c r="BB769" s="131">
        <f t="shared" si="2"/>
        <v>0</v>
      </c>
      <c r="BC769" s="131">
        <f t="shared" si="3"/>
        <v>0</v>
      </c>
      <c r="BD769" s="131">
        <f t="shared" si="4"/>
        <v>0</v>
      </c>
      <c r="BE769" s="131">
        <f t="shared" si="5"/>
        <v>0</v>
      </c>
      <c r="CA769" s="157">
        <v>8</v>
      </c>
      <c r="CB769" s="157">
        <v>0</v>
      </c>
      <c r="CZ769" s="131">
        <v>0</v>
      </c>
    </row>
    <row r="770" spans="1:104" x14ac:dyDescent="0.25">
      <c r="A770" s="151">
        <v>103</v>
      </c>
      <c r="B770" s="152" t="s">
        <v>611</v>
      </c>
      <c r="C770" s="153" t="s">
        <v>612</v>
      </c>
      <c r="D770" s="154" t="s">
        <v>298</v>
      </c>
      <c r="E770" s="155">
        <v>8.7255705900000002</v>
      </c>
      <c r="F770" s="155"/>
      <c r="G770" s="156">
        <f t="shared" si="0"/>
        <v>0</v>
      </c>
      <c r="O770" s="150">
        <v>2</v>
      </c>
      <c r="AA770" s="131">
        <v>8</v>
      </c>
      <c r="AB770" s="131">
        <v>0</v>
      </c>
      <c r="AC770" s="131">
        <v>3</v>
      </c>
      <c r="AZ770" s="131">
        <v>1</v>
      </c>
      <c r="BA770" s="131">
        <f t="shared" si="1"/>
        <v>0</v>
      </c>
      <c r="BB770" s="131">
        <f t="shared" si="2"/>
        <v>0</v>
      </c>
      <c r="BC770" s="131">
        <f t="shared" si="3"/>
        <v>0</v>
      </c>
      <c r="BD770" s="131">
        <f t="shared" si="4"/>
        <v>0</v>
      </c>
      <c r="BE770" s="131">
        <f t="shared" si="5"/>
        <v>0</v>
      </c>
      <c r="CA770" s="157">
        <v>8</v>
      </c>
      <c r="CB770" s="157">
        <v>0</v>
      </c>
      <c r="CZ770" s="131">
        <v>0</v>
      </c>
    </row>
    <row r="771" spans="1:104" x14ac:dyDescent="0.25">
      <c r="A771" s="151">
        <v>104</v>
      </c>
      <c r="B771" s="152" t="s">
        <v>613</v>
      </c>
      <c r="C771" s="153" t="s">
        <v>614</v>
      </c>
      <c r="D771" s="154" t="s">
        <v>298</v>
      </c>
      <c r="E771" s="155">
        <v>17.45114118</v>
      </c>
      <c r="F771" s="155"/>
      <c r="G771" s="156">
        <f t="shared" si="0"/>
        <v>0</v>
      </c>
      <c r="O771" s="150">
        <v>2</v>
      </c>
      <c r="AA771" s="131">
        <v>8</v>
      </c>
      <c r="AB771" s="131">
        <v>0</v>
      </c>
      <c r="AC771" s="131">
        <v>3</v>
      </c>
      <c r="AZ771" s="131">
        <v>1</v>
      </c>
      <c r="BA771" s="131">
        <f t="shared" si="1"/>
        <v>0</v>
      </c>
      <c r="BB771" s="131">
        <f t="shared" si="2"/>
        <v>0</v>
      </c>
      <c r="BC771" s="131">
        <f t="shared" si="3"/>
        <v>0</v>
      </c>
      <c r="BD771" s="131">
        <f t="shared" si="4"/>
        <v>0</v>
      </c>
      <c r="BE771" s="131">
        <f t="shared" si="5"/>
        <v>0</v>
      </c>
      <c r="CA771" s="157">
        <v>8</v>
      </c>
      <c r="CB771" s="157">
        <v>0</v>
      </c>
      <c r="CZ771" s="131">
        <v>0</v>
      </c>
    </row>
    <row r="772" spans="1:104" x14ac:dyDescent="0.25">
      <c r="A772" s="151">
        <v>105</v>
      </c>
      <c r="B772" s="152" t="s">
        <v>615</v>
      </c>
      <c r="C772" s="153" t="s">
        <v>616</v>
      </c>
      <c r="D772" s="154" t="s">
        <v>298</v>
      </c>
      <c r="E772" s="155">
        <v>8.7255705900000002</v>
      </c>
      <c r="F772" s="155"/>
      <c r="G772" s="156">
        <f t="shared" si="0"/>
        <v>0</v>
      </c>
      <c r="O772" s="150">
        <v>2</v>
      </c>
      <c r="AA772" s="131">
        <v>8</v>
      </c>
      <c r="AB772" s="131">
        <v>0</v>
      </c>
      <c r="AC772" s="131">
        <v>3</v>
      </c>
      <c r="AZ772" s="131">
        <v>1</v>
      </c>
      <c r="BA772" s="131">
        <f t="shared" si="1"/>
        <v>0</v>
      </c>
      <c r="BB772" s="131">
        <f t="shared" si="2"/>
        <v>0</v>
      </c>
      <c r="BC772" s="131">
        <f t="shared" si="3"/>
        <v>0</v>
      </c>
      <c r="BD772" s="131">
        <f t="shared" si="4"/>
        <v>0</v>
      </c>
      <c r="BE772" s="131">
        <f t="shared" si="5"/>
        <v>0</v>
      </c>
      <c r="CA772" s="157">
        <v>8</v>
      </c>
      <c r="CB772" s="157">
        <v>0</v>
      </c>
      <c r="CZ772" s="131">
        <v>0</v>
      </c>
    </row>
    <row r="773" spans="1:104" x14ac:dyDescent="0.25">
      <c r="A773" s="164"/>
      <c r="B773" s="165" t="s">
        <v>77</v>
      </c>
      <c r="C773" s="166" t="str">
        <f>CONCATENATE(B761," ",C761)</f>
        <v>D96 Přesuny suti a vybouraných hmot</v>
      </c>
      <c r="D773" s="167"/>
      <c r="E773" s="168"/>
      <c r="F773" s="169"/>
      <c r="G773" s="170">
        <f>SUM(G761:G772)</f>
        <v>0</v>
      </c>
      <c r="O773" s="150">
        <v>4</v>
      </c>
      <c r="BA773" s="171">
        <f>SUM(BA761:BA772)</f>
        <v>0</v>
      </c>
      <c r="BB773" s="171">
        <f>SUM(BB761:BB772)</f>
        <v>0</v>
      </c>
      <c r="BC773" s="171">
        <f>SUM(BC761:BC772)</f>
        <v>0</v>
      </c>
      <c r="BD773" s="171">
        <f>SUM(BD761:BD772)</f>
        <v>0</v>
      </c>
      <c r="BE773" s="171">
        <f>SUM(BE761:BE772)</f>
        <v>0</v>
      </c>
    </row>
    <row r="774" spans="1:104" x14ac:dyDescent="0.25">
      <c r="A774" s="144" t="s">
        <v>74</v>
      </c>
      <c r="B774" s="145" t="s">
        <v>617</v>
      </c>
      <c r="C774" s="146" t="s">
        <v>618</v>
      </c>
      <c r="D774" s="147"/>
      <c r="E774" s="148"/>
      <c r="F774" s="148"/>
      <c r="G774" s="149"/>
      <c r="O774" s="150">
        <v>1</v>
      </c>
    </row>
    <row r="775" spans="1:104" x14ac:dyDescent="0.25">
      <c r="A775" s="151">
        <v>106</v>
      </c>
      <c r="B775" s="152" t="s">
        <v>619</v>
      </c>
      <c r="C775" s="153" t="s">
        <v>620</v>
      </c>
      <c r="D775" s="154" t="s">
        <v>621</v>
      </c>
      <c r="E775" s="155">
        <v>1</v>
      </c>
      <c r="F775" s="155"/>
      <c r="G775" s="156">
        <f>E775*F775</f>
        <v>0</v>
      </c>
      <c r="O775" s="150">
        <v>2</v>
      </c>
      <c r="AA775" s="131">
        <v>12</v>
      </c>
      <c r="AB775" s="131">
        <v>0</v>
      </c>
      <c r="AC775" s="131">
        <v>93</v>
      </c>
      <c r="AZ775" s="131">
        <v>2</v>
      </c>
      <c r="BA775" s="131">
        <f>IF(AZ775=1,G775,0)</f>
        <v>0</v>
      </c>
      <c r="BB775" s="131">
        <f>IF(AZ775=2,G775,0)</f>
        <v>0</v>
      </c>
      <c r="BC775" s="131">
        <f>IF(AZ775=3,G775,0)</f>
        <v>0</v>
      </c>
      <c r="BD775" s="131">
        <f>IF(AZ775=4,G775,0)</f>
        <v>0</v>
      </c>
      <c r="BE775" s="131">
        <f>IF(AZ775=5,G775,0)</f>
        <v>0</v>
      </c>
      <c r="CA775" s="157">
        <v>12</v>
      </c>
      <c r="CB775" s="157">
        <v>0</v>
      </c>
      <c r="CZ775" s="131">
        <v>0</v>
      </c>
    </row>
    <row r="776" spans="1:104" x14ac:dyDescent="0.25">
      <c r="A776" s="158"/>
      <c r="B776" s="160"/>
      <c r="C776" s="205" t="s">
        <v>75</v>
      </c>
      <c r="D776" s="206"/>
      <c r="E776" s="161">
        <v>1</v>
      </c>
      <c r="F776" s="162"/>
      <c r="G776" s="163"/>
      <c r="M776" s="159">
        <v>1</v>
      </c>
      <c r="O776" s="150"/>
    </row>
    <row r="777" spans="1:104" x14ac:dyDescent="0.25">
      <c r="A777" s="151">
        <v>107</v>
      </c>
      <c r="B777" s="152" t="s">
        <v>622</v>
      </c>
      <c r="C777" s="153" t="s">
        <v>623</v>
      </c>
      <c r="D777" s="154" t="s">
        <v>621</v>
      </c>
      <c r="E777" s="155">
        <v>1</v>
      </c>
      <c r="F777" s="155"/>
      <c r="G777" s="156">
        <f>E777*F777</f>
        <v>0</v>
      </c>
      <c r="O777" s="150">
        <v>2</v>
      </c>
      <c r="AA777" s="131">
        <v>12</v>
      </c>
      <c r="AB777" s="131">
        <v>0</v>
      </c>
      <c r="AC777" s="131">
        <v>94</v>
      </c>
      <c r="AZ777" s="131">
        <v>2</v>
      </c>
      <c r="BA777" s="131">
        <f>IF(AZ777=1,G777,0)</f>
        <v>0</v>
      </c>
      <c r="BB777" s="131">
        <f>IF(AZ777=2,G777,0)</f>
        <v>0</v>
      </c>
      <c r="BC777" s="131">
        <f>IF(AZ777=3,G777,0)</f>
        <v>0</v>
      </c>
      <c r="BD777" s="131">
        <f>IF(AZ777=4,G777,0)</f>
        <v>0</v>
      </c>
      <c r="BE777" s="131">
        <f>IF(AZ777=5,G777,0)</f>
        <v>0</v>
      </c>
      <c r="CA777" s="157">
        <v>12</v>
      </c>
      <c r="CB777" s="157">
        <v>0</v>
      </c>
      <c r="CZ777" s="131">
        <v>0</v>
      </c>
    </row>
    <row r="778" spans="1:104" x14ac:dyDescent="0.25">
      <c r="A778" s="158"/>
      <c r="B778" s="160"/>
      <c r="C778" s="205" t="s">
        <v>75</v>
      </c>
      <c r="D778" s="206"/>
      <c r="E778" s="161">
        <v>1</v>
      </c>
      <c r="F778" s="162"/>
      <c r="G778" s="163"/>
      <c r="M778" s="159">
        <v>1</v>
      </c>
      <c r="O778" s="150"/>
    </row>
    <row r="779" spans="1:104" x14ac:dyDescent="0.25">
      <c r="A779" s="151">
        <v>108</v>
      </c>
      <c r="B779" s="152" t="s">
        <v>624</v>
      </c>
      <c r="C779" s="153" t="s">
        <v>625</v>
      </c>
      <c r="D779" s="154" t="s">
        <v>621</v>
      </c>
      <c r="E779" s="155">
        <v>1</v>
      </c>
      <c r="F779" s="155"/>
      <c r="G779" s="156">
        <f>E779*F779</f>
        <v>0</v>
      </c>
      <c r="O779" s="150">
        <v>2</v>
      </c>
      <c r="AA779" s="131">
        <v>12</v>
      </c>
      <c r="AB779" s="131">
        <v>0</v>
      </c>
      <c r="AC779" s="131">
        <v>95</v>
      </c>
      <c r="AZ779" s="131">
        <v>2</v>
      </c>
      <c r="BA779" s="131">
        <f>IF(AZ779=1,G779,0)</f>
        <v>0</v>
      </c>
      <c r="BB779" s="131">
        <f>IF(AZ779=2,G779,0)</f>
        <v>0</v>
      </c>
      <c r="BC779" s="131">
        <f>IF(AZ779=3,G779,0)</f>
        <v>0</v>
      </c>
      <c r="BD779" s="131">
        <f>IF(AZ779=4,G779,0)</f>
        <v>0</v>
      </c>
      <c r="BE779" s="131">
        <f>IF(AZ779=5,G779,0)</f>
        <v>0</v>
      </c>
      <c r="CA779" s="157">
        <v>12</v>
      </c>
      <c r="CB779" s="157">
        <v>0</v>
      </c>
      <c r="CZ779" s="131">
        <v>0</v>
      </c>
    </row>
    <row r="780" spans="1:104" x14ac:dyDescent="0.25">
      <c r="A780" s="158"/>
      <c r="B780" s="160"/>
      <c r="C780" s="205" t="s">
        <v>75</v>
      </c>
      <c r="D780" s="206"/>
      <c r="E780" s="161">
        <v>1</v>
      </c>
      <c r="F780" s="162"/>
      <c r="G780" s="163"/>
      <c r="M780" s="159">
        <v>1</v>
      </c>
      <c r="O780" s="150"/>
    </row>
    <row r="781" spans="1:104" x14ac:dyDescent="0.25">
      <c r="A781" s="151">
        <v>109</v>
      </c>
      <c r="B781" s="152" t="s">
        <v>626</v>
      </c>
      <c r="C781" s="153" t="s">
        <v>627</v>
      </c>
      <c r="D781" s="154" t="s">
        <v>621</v>
      </c>
      <c r="E781" s="155">
        <v>1</v>
      </c>
      <c r="F781" s="155"/>
      <c r="G781" s="156">
        <f>E781*F781</f>
        <v>0</v>
      </c>
      <c r="O781" s="150">
        <v>2</v>
      </c>
      <c r="AA781" s="131">
        <v>12</v>
      </c>
      <c r="AB781" s="131">
        <v>0</v>
      </c>
      <c r="AC781" s="131">
        <v>96</v>
      </c>
      <c r="AZ781" s="131">
        <v>2</v>
      </c>
      <c r="BA781" s="131">
        <f>IF(AZ781=1,G781,0)</f>
        <v>0</v>
      </c>
      <c r="BB781" s="131">
        <f>IF(AZ781=2,G781,0)</f>
        <v>0</v>
      </c>
      <c r="BC781" s="131">
        <f>IF(AZ781=3,G781,0)</f>
        <v>0</v>
      </c>
      <c r="BD781" s="131">
        <f>IF(AZ781=4,G781,0)</f>
        <v>0</v>
      </c>
      <c r="BE781" s="131">
        <f>IF(AZ781=5,G781,0)</f>
        <v>0</v>
      </c>
      <c r="CA781" s="157">
        <v>12</v>
      </c>
      <c r="CB781" s="157">
        <v>0</v>
      </c>
      <c r="CZ781" s="131">
        <v>0</v>
      </c>
    </row>
    <row r="782" spans="1:104" x14ac:dyDescent="0.25">
      <c r="A782" s="158"/>
      <c r="B782" s="160"/>
      <c r="C782" s="205" t="s">
        <v>75</v>
      </c>
      <c r="D782" s="206"/>
      <c r="E782" s="161">
        <v>1</v>
      </c>
      <c r="F782" s="162"/>
      <c r="G782" s="163"/>
      <c r="M782" s="159">
        <v>1</v>
      </c>
      <c r="O782" s="150"/>
    </row>
    <row r="783" spans="1:104" x14ac:dyDescent="0.25">
      <c r="A783" s="164"/>
      <c r="B783" s="165" t="s">
        <v>77</v>
      </c>
      <c r="C783" s="166" t="str">
        <f>CONCATENATE(B774," ",C774)</f>
        <v>VN Vedlejší náklady</v>
      </c>
      <c r="D783" s="167"/>
      <c r="E783" s="168"/>
      <c r="F783" s="169"/>
      <c r="G783" s="170">
        <f>SUM(G774:G782)</f>
        <v>0</v>
      </c>
      <c r="O783" s="150">
        <v>4</v>
      </c>
      <c r="BA783" s="171">
        <f>SUM(BA774:BA782)</f>
        <v>0</v>
      </c>
      <c r="BB783" s="171">
        <f>SUM(BB774:BB782)</f>
        <v>0</v>
      </c>
      <c r="BC783" s="171">
        <f>SUM(BC774:BC782)</f>
        <v>0</v>
      </c>
      <c r="BD783" s="171">
        <f>SUM(BD774:BD782)</f>
        <v>0</v>
      </c>
      <c r="BE783" s="171">
        <f>SUM(BE774:BE782)</f>
        <v>0</v>
      </c>
    </row>
    <row r="784" spans="1:104" x14ac:dyDescent="0.25">
      <c r="E784" s="131"/>
    </row>
    <row r="785" spans="5:5" x14ac:dyDescent="0.25">
      <c r="E785" s="131"/>
    </row>
    <row r="786" spans="5:5" x14ac:dyDescent="0.25">
      <c r="E786" s="131"/>
    </row>
    <row r="787" spans="5:5" x14ac:dyDescent="0.25">
      <c r="E787" s="131"/>
    </row>
    <row r="788" spans="5:5" x14ac:dyDescent="0.25">
      <c r="E788" s="131"/>
    </row>
    <row r="789" spans="5:5" x14ac:dyDescent="0.25">
      <c r="E789" s="131"/>
    </row>
    <row r="790" spans="5:5" x14ac:dyDescent="0.25">
      <c r="E790" s="131"/>
    </row>
    <row r="791" spans="5:5" x14ac:dyDescent="0.25">
      <c r="E791" s="131"/>
    </row>
    <row r="792" spans="5:5" x14ac:dyDescent="0.25">
      <c r="E792" s="131"/>
    </row>
    <row r="793" spans="5:5" x14ac:dyDescent="0.25">
      <c r="E793" s="131"/>
    </row>
    <row r="794" spans="5:5" x14ac:dyDescent="0.25">
      <c r="E794" s="131"/>
    </row>
    <row r="795" spans="5:5" x14ac:dyDescent="0.25">
      <c r="E795" s="131"/>
    </row>
    <row r="796" spans="5:5" x14ac:dyDescent="0.25">
      <c r="E796" s="131"/>
    </row>
    <row r="797" spans="5:5" x14ac:dyDescent="0.25">
      <c r="E797" s="131"/>
    </row>
    <row r="798" spans="5:5" x14ac:dyDescent="0.25">
      <c r="E798" s="131"/>
    </row>
    <row r="799" spans="5:5" x14ac:dyDescent="0.25">
      <c r="E799" s="131"/>
    </row>
    <row r="800" spans="5:5" x14ac:dyDescent="0.25">
      <c r="E800" s="131"/>
    </row>
    <row r="801" spans="5:5" x14ac:dyDescent="0.25">
      <c r="E801" s="131"/>
    </row>
    <row r="802" spans="5:5" x14ac:dyDescent="0.25">
      <c r="E802" s="131"/>
    </row>
    <row r="803" spans="5:5" x14ac:dyDescent="0.25">
      <c r="E803" s="131"/>
    </row>
    <row r="804" spans="5:5" x14ac:dyDescent="0.25">
      <c r="E804" s="131"/>
    </row>
    <row r="805" spans="5:5" x14ac:dyDescent="0.25">
      <c r="E805" s="131"/>
    </row>
    <row r="806" spans="5:5" x14ac:dyDescent="0.25">
      <c r="E806" s="131"/>
    </row>
    <row r="807" spans="5:5" x14ac:dyDescent="0.25">
      <c r="E807" s="131"/>
    </row>
    <row r="808" spans="5:5" x14ac:dyDescent="0.25">
      <c r="E808" s="131"/>
    </row>
    <row r="809" spans="5:5" x14ac:dyDescent="0.25">
      <c r="E809" s="131"/>
    </row>
    <row r="810" spans="5:5" x14ac:dyDescent="0.25">
      <c r="E810" s="131"/>
    </row>
    <row r="811" spans="5:5" x14ac:dyDescent="0.25">
      <c r="E811" s="131"/>
    </row>
    <row r="812" spans="5:5" x14ac:dyDescent="0.25">
      <c r="E812" s="131"/>
    </row>
    <row r="813" spans="5:5" x14ac:dyDescent="0.25">
      <c r="E813" s="131"/>
    </row>
    <row r="814" spans="5:5" x14ac:dyDescent="0.25">
      <c r="E814" s="131"/>
    </row>
    <row r="815" spans="5:5" x14ac:dyDescent="0.25">
      <c r="E815" s="131"/>
    </row>
    <row r="816" spans="5:5" x14ac:dyDescent="0.25">
      <c r="E816" s="131"/>
    </row>
    <row r="817" spans="5:5" x14ac:dyDescent="0.25">
      <c r="E817" s="131"/>
    </row>
    <row r="818" spans="5:5" x14ac:dyDescent="0.25">
      <c r="E818" s="131"/>
    </row>
    <row r="819" spans="5:5" x14ac:dyDescent="0.25">
      <c r="E819" s="131"/>
    </row>
    <row r="820" spans="5:5" x14ac:dyDescent="0.25">
      <c r="E820" s="131"/>
    </row>
    <row r="821" spans="5:5" x14ac:dyDescent="0.25">
      <c r="E821" s="131"/>
    </row>
    <row r="822" spans="5:5" x14ac:dyDescent="0.25">
      <c r="E822" s="131"/>
    </row>
    <row r="823" spans="5:5" x14ac:dyDescent="0.25">
      <c r="E823" s="131"/>
    </row>
    <row r="824" spans="5:5" x14ac:dyDescent="0.25">
      <c r="E824" s="131"/>
    </row>
    <row r="825" spans="5:5" x14ac:dyDescent="0.25">
      <c r="E825" s="131"/>
    </row>
    <row r="826" spans="5:5" x14ac:dyDescent="0.25">
      <c r="E826" s="131"/>
    </row>
    <row r="827" spans="5:5" x14ac:dyDescent="0.25">
      <c r="E827" s="131"/>
    </row>
    <row r="828" spans="5:5" x14ac:dyDescent="0.25">
      <c r="E828" s="131"/>
    </row>
    <row r="829" spans="5:5" x14ac:dyDescent="0.25">
      <c r="E829" s="131"/>
    </row>
    <row r="830" spans="5:5" x14ac:dyDescent="0.25">
      <c r="E830" s="131"/>
    </row>
    <row r="831" spans="5:5" x14ac:dyDescent="0.25">
      <c r="E831" s="131"/>
    </row>
    <row r="832" spans="5:5" x14ac:dyDescent="0.25">
      <c r="E832" s="131"/>
    </row>
    <row r="833" spans="1:7" x14ac:dyDescent="0.25">
      <c r="E833" s="131"/>
    </row>
    <row r="834" spans="1:7" x14ac:dyDescent="0.25">
      <c r="E834" s="131"/>
    </row>
    <row r="835" spans="1:7" x14ac:dyDescent="0.25">
      <c r="E835" s="131"/>
    </row>
    <row r="836" spans="1:7" x14ac:dyDescent="0.25">
      <c r="E836" s="131"/>
    </row>
    <row r="837" spans="1:7" x14ac:dyDescent="0.25">
      <c r="E837" s="131"/>
    </row>
    <row r="838" spans="1:7" x14ac:dyDescent="0.25">
      <c r="E838" s="131"/>
    </row>
    <row r="839" spans="1:7" x14ac:dyDescent="0.25">
      <c r="E839" s="131"/>
    </row>
    <row r="840" spans="1:7" x14ac:dyDescent="0.25">
      <c r="E840" s="131"/>
    </row>
    <row r="841" spans="1:7" x14ac:dyDescent="0.25">
      <c r="E841" s="131"/>
    </row>
    <row r="842" spans="1:7" x14ac:dyDescent="0.25">
      <c r="A842" s="172"/>
      <c r="B842" s="172"/>
    </row>
    <row r="843" spans="1:7" x14ac:dyDescent="0.25">
      <c r="C843" s="174"/>
      <c r="D843" s="174"/>
      <c r="E843" s="175"/>
      <c r="F843" s="174"/>
      <c r="G843" s="176"/>
    </row>
    <row r="844" spans="1:7" x14ac:dyDescent="0.25">
      <c r="A844" s="172"/>
      <c r="B844" s="172"/>
    </row>
  </sheetData>
  <mergeCells count="634">
    <mergeCell ref="A1:G1"/>
    <mergeCell ref="A3:B3"/>
    <mergeCell ref="A4:B4"/>
    <mergeCell ref="E4:G4"/>
    <mergeCell ref="C9:D9"/>
    <mergeCell ref="C10:D10"/>
    <mergeCell ref="C11:D11"/>
    <mergeCell ref="C12:D12"/>
    <mergeCell ref="C19:D19"/>
    <mergeCell ref="C20:D20"/>
    <mergeCell ref="C21:D21"/>
    <mergeCell ref="C23:D23"/>
    <mergeCell ref="C24:D24"/>
    <mergeCell ref="C25:D25"/>
    <mergeCell ref="C13:D13"/>
    <mergeCell ref="C14:D14"/>
    <mergeCell ref="C15:D15"/>
    <mergeCell ref="C16:D16"/>
    <mergeCell ref="C17:D17"/>
    <mergeCell ref="C18:D18"/>
    <mergeCell ref="C26:D26"/>
    <mergeCell ref="C28:D28"/>
    <mergeCell ref="C29:D29"/>
    <mergeCell ref="C30:D30"/>
    <mergeCell ref="C31:D31"/>
    <mergeCell ref="C46:D46"/>
    <mergeCell ref="C47:D47"/>
    <mergeCell ref="C49:D49"/>
    <mergeCell ref="C50:D50"/>
    <mergeCell ref="C35:D35"/>
    <mergeCell ref="C36:D36"/>
    <mergeCell ref="C37:D37"/>
    <mergeCell ref="C38:D38"/>
    <mergeCell ref="C40:D40"/>
    <mergeCell ref="C41:D41"/>
    <mergeCell ref="C42:D42"/>
    <mergeCell ref="C43:D43"/>
    <mergeCell ref="C45:D45"/>
    <mergeCell ref="C58:D58"/>
    <mergeCell ref="C59:D59"/>
    <mergeCell ref="C60:D60"/>
    <mergeCell ref="C61:D61"/>
    <mergeCell ref="C62:D62"/>
    <mergeCell ref="C63:D63"/>
    <mergeCell ref="C51:D51"/>
    <mergeCell ref="C52:D52"/>
    <mergeCell ref="C53:D53"/>
    <mergeCell ref="C54:D54"/>
    <mergeCell ref="C55:D55"/>
    <mergeCell ref="C57:D57"/>
    <mergeCell ref="C70:D70"/>
    <mergeCell ref="C71:D71"/>
    <mergeCell ref="C72:D72"/>
    <mergeCell ref="C73:D73"/>
    <mergeCell ref="C75:D75"/>
    <mergeCell ref="C76:D76"/>
    <mergeCell ref="C64:D64"/>
    <mergeCell ref="C65:D65"/>
    <mergeCell ref="C66:D66"/>
    <mergeCell ref="C67:D67"/>
    <mergeCell ref="C68:D68"/>
    <mergeCell ref="C69:D69"/>
    <mergeCell ref="C84:D84"/>
    <mergeCell ref="C85:D85"/>
    <mergeCell ref="C86:D86"/>
    <mergeCell ref="C87:D87"/>
    <mergeCell ref="C88:D88"/>
    <mergeCell ref="C89:D89"/>
    <mergeCell ref="C77:D77"/>
    <mergeCell ref="C78:D78"/>
    <mergeCell ref="C79:D79"/>
    <mergeCell ref="C81:D81"/>
    <mergeCell ref="C82:D82"/>
    <mergeCell ref="C83:D83"/>
    <mergeCell ref="C97:D97"/>
    <mergeCell ref="C98:D98"/>
    <mergeCell ref="C99:D99"/>
    <mergeCell ref="C100:D100"/>
    <mergeCell ref="C101:D101"/>
    <mergeCell ref="C102:D102"/>
    <mergeCell ref="C90:D90"/>
    <mergeCell ref="C91:D91"/>
    <mergeCell ref="C92:D92"/>
    <mergeCell ref="C94:D94"/>
    <mergeCell ref="C95:D95"/>
    <mergeCell ref="C96:D96"/>
    <mergeCell ref="C116:D116"/>
    <mergeCell ref="C117:D117"/>
    <mergeCell ref="C119:D119"/>
    <mergeCell ref="C120:D120"/>
    <mergeCell ref="C121:D121"/>
    <mergeCell ref="C122:D122"/>
    <mergeCell ref="C103:D103"/>
    <mergeCell ref="C105:D105"/>
    <mergeCell ref="C107:D107"/>
    <mergeCell ref="C111:D111"/>
    <mergeCell ref="C112:D112"/>
    <mergeCell ref="C113:D113"/>
    <mergeCell ref="C114:D114"/>
    <mergeCell ref="C115:D115"/>
    <mergeCell ref="C130:D130"/>
    <mergeCell ref="C131:D131"/>
    <mergeCell ref="C132:D132"/>
    <mergeCell ref="C133:D133"/>
    <mergeCell ref="C134:D134"/>
    <mergeCell ref="C135:D135"/>
    <mergeCell ref="C123:D123"/>
    <mergeCell ref="C125:D125"/>
    <mergeCell ref="C126:D126"/>
    <mergeCell ref="C127:D127"/>
    <mergeCell ref="C128:D128"/>
    <mergeCell ref="C129:D129"/>
    <mergeCell ref="C143:D143"/>
    <mergeCell ref="C144:D144"/>
    <mergeCell ref="C145:D145"/>
    <mergeCell ref="C146:D146"/>
    <mergeCell ref="C147:D147"/>
    <mergeCell ref="C149:D149"/>
    <mergeCell ref="C136:D136"/>
    <mergeCell ref="C138:D138"/>
    <mergeCell ref="C139:D139"/>
    <mergeCell ref="C140:D140"/>
    <mergeCell ref="C141:D141"/>
    <mergeCell ref="C142:D142"/>
    <mergeCell ref="C161:D161"/>
    <mergeCell ref="C165:D165"/>
    <mergeCell ref="C166:D166"/>
    <mergeCell ref="C167:D167"/>
    <mergeCell ref="C168:D168"/>
    <mergeCell ref="C170:D170"/>
    <mergeCell ref="C171:D171"/>
    <mergeCell ref="C172:D172"/>
    <mergeCell ref="C150:D150"/>
    <mergeCell ref="C151:D151"/>
    <mergeCell ref="C152:D152"/>
    <mergeCell ref="C156:D156"/>
    <mergeCell ref="C157:D157"/>
    <mergeCell ref="C158:D158"/>
    <mergeCell ref="C159:D159"/>
    <mergeCell ref="C160:D160"/>
    <mergeCell ref="C185:D185"/>
    <mergeCell ref="C186:D186"/>
    <mergeCell ref="C188:D188"/>
    <mergeCell ref="C190:D190"/>
    <mergeCell ref="C192:D192"/>
    <mergeCell ref="C193:D193"/>
    <mergeCell ref="C173:D173"/>
    <mergeCell ref="C177:D177"/>
    <mergeCell ref="C178:D178"/>
    <mergeCell ref="C180:D180"/>
    <mergeCell ref="C181:D181"/>
    <mergeCell ref="C182:D182"/>
    <mergeCell ref="C183:D183"/>
    <mergeCell ref="C184:D184"/>
    <mergeCell ref="C200:D200"/>
    <mergeCell ref="C202:D202"/>
    <mergeCell ref="C204:D204"/>
    <mergeCell ref="C208:D208"/>
    <mergeCell ref="C209:D209"/>
    <mergeCell ref="C210:D210"/>
    <mergeCell ref="C211:D211"/>
    <mergeCell ref="C212:D212"/>
    <mergeCell ref="C194:D194"/>
    <mergeCell ref="C195:D195"/>
    <mergeCell ref="C196:D196"/>
    <mergeCell ref="C197:D197"/>
    <mergeCell ref="C198:D198"/>
    <mergeCell ref="C199:D199"/>
    <mergeCell ref="C220:D220"/>
    <mergeCell ref="C221:D221"/>
    <mergeCell ref="C223:D223"/>
    <mergeCell ref="C225:D225"/>
    <mergeCell ref="C229:D229"/>
    <mergeCell ref="C230:D230"/>
    <mergeCell ref="C231:D231"/>
    <mergeCell ref="C232:D232"/>
    <mergeCell ref="C213:D213"/>
    <mergeCell ref="C214:D214"/>
    <mergeCell ref="C215:D215"/>
    <mergeCell ref="C216:D216"/>
    <mergeCell ref="C217:D217"/>
    <mergeCell ref="C219:D219"/>
    <mergeCell ref="C240:D240"/>
    <mergeCell ref="C241:D241"/>
    <mergeCell ref="C243:D243"/>
    <mergeCell ref="C244:D244"/>
    <mergeCell ref="C245:D245"/>
    <mergeCell ref="C246:D246"/>
    <mergeCell ref="C233:D233"/>
    <mergeCell ref="C234:D234"/>
    <mergeCell ref="C235:D235"/>
    <mergeCell ref="C236:D236"/>
    <mergeCell ref="C238:D238"/>
    <mergeCell ref="C239:D239"/>
    <mergeCell ref="C259:D259"/>
    <mergeCell ref="C260:D260"/>
    <mergeCell ref="C261:D261"/>
    <mergeCell ref="C263:D263"/>
    <mergeCell ref="C264:D264"/>
    <mergeCell ref="C265:D265"/>
    <mergeCell ref="C248:D248"/>
    <mergeCell ref="C249:D249"/>
    <mergeCell ref="C250:D250"/>
    <mergeCell ref="C254:D254"/>
    <mergeCell ref="C255:D255"/>
    <mergeCell ref="C256:D256"/>
    <mergeCell ref="C257:D257"/>
    <mergeCell ref="C258:D258"/>
    <mergeCell ref="C275:D275"/>
    <mergeCell ref="C276:D276"/>
    <mergeCell ref="C277:D277"/>
    <mergeCell ref="C278:D278"/>
    <mergeCell ref="C279:D279"/>
    <mergeCell ref="C280:D280"/>
    <mergeCell ref="C267:D267"/>
    <mergeCell ref="C268:D268"/>
    <mergeCell ref="C269:D269"/>
    <mergeCell ref="C271:D271"/>
    <mergeCell ref="C272:D272"/>
    <mergeCell ref="C273:D273"/>
    <mergeCell ref="C289:D289"/>
    <mergeCell ref="C291:D291"/>
    <mergeCell ref="C292:D292"/>
    <mergeCell ref="C293:D293"/>
    <mergeCell ref="C294:D294"/>
    <mergeCell ref="C295:D295"/>
    <mergeCell ref="C282:D282"/>
    <mergeCell ref="C283:D283"/>
    <mergeCell ref="C284:D284"/>
    <mergeCell ref="C286:D286"/>
    <mergeCell ref="C287:D287"/>
    <mergeCell ref="C288:D288"/>
    <mergeCell ref="C308:D308"/>
    <mergeCell ref="C309:D309"/>
    <mergeCell ref="C310:D310"/>
    <mergeCell ref="C311:D311"/>
    <mergeCell ref="C312:D312"/>
    <mergeCell ref="C313:D313"/>
    <mergeCell ref="C314:D314"/>
    <mergeCell ref="C296:D296"/>
    <mergeCell ref="C298:D298"/>
    <mergeCell ref="C299:D299"/>
    <mergeCell ref="C300:D300"/>
    <mergeCell ref="C301:D301"/>
    <mergeCell ref="C329:D329"/>
    <mergeCell ref="C330:D330"/>
    <mergeCell ref="C331:D331"/>
    <mergeCell ref="C332:D332"/>
    <mergeCell ref="C333:D333"/>
    <mergeCell ref="C334:D334"/>
    <mergeCell ref="C316:D316"/>
    <mergeCell ref="C321:D321"/>
    <mergeCell ref="C322:D322"/>
    <mergeCell ref="C323:D323"/>
    <mergeCell ref="C324:D324"/>
    <mergeCell ref="C325:D325"/>
    <mergeCell ref="C326:D326"/>
    <mergeCell ref="C327:D327"/>
    <mergeCell ref="C342:D342"/>
    <mergeCell ref="C343:D343"/>
    <mergeCell ref="C345:D345"/>
    <mergeCell ref="C346:D346"/>
    <mergeCell ref="C347:D347"/>
    <mergeCell ref="C348:D348"/>
    <mergeCell ref="C335:D335"/>
    <mergeCell ref="C337:D337"/>
    <mergeCell ref="C338:D338"/>
    <mergeCell ref="C339:D339"/>
    <mergeCell ref="C340:D340"/>
    <mergeCell ref="C341:D341"/>
    <mergeCell ref="C362:D362"/>
    <mergeCell ref="C363:D363"/>
    <mergeCell ref="C364:D364"/>
    <mergeCell ref="C365:D365"/>
    <mergeCell ref="C366:D366"/>
    <mergeCell ref="C367:D367"/>
    <mergeCell ref="C349:D349"/>
    <mergeCell ref="C354:D354"/>
    <mergeCell ref="C355:D355"/>
    <mergeCell ref="C356:D356"/>
    <mergeCell ref="C357:D357"/>
    <mergeCell ref="C358:D358"/>
    <mergeCell ref="C359:D359"/>
    <mergeCell ref="C360:D360"/>
    <mergeCell ref="C376:D376"/>
    <mergeCell ref="C377:D377"/>
    <mergeCell ref="C378:D378"/>
    <mergeCell ref="C379:D379"/>
    <mergeCell ref="C381:D381"/>
    <mergeCell ref="C382:D382"/>
    <mergeCell ref="C368:D368"/>
    <mergeCell ref="C370:D370"/>
    <mergeCell ref="C371:D371"/>
    <mergeCell ref="C372:D372"/>
    <mergeCell ref="C373:D373"/>
    <mergeCell ref="C375:D375"/>
    <mergeCell ref="C390:D390"/>
    <mergeCell ref="C392:D392"/>
    <mergeCell ref="C393:D393"/>
    <mergeCell ref="C394:D394"/>
    <mergeCell ref="C395:D395"/>
    <mergeCell ref="C396:D396"/>
    <mergeCell ref="C383:D383"/>
    <mergeCell ref="C384:D384"/>
    <mergeCell ref="C386:D386"/>
    <mergeCell ref="C387:D387"/>
    <mergeCell ref="C388:D388"/>
    <mergeCell ref="C389:D389"/>
    <mergeCell ref="C409:D409"/>
    <mergeCell ref="C410:D410"/>
    <mergeCell ref="C411:D411"/>
    <mergeCell ref="C412:D412"/>
    <mergeCell ref="C413:D413"/>
    <mergeCell ref="C414:D414"/>
    <mergeCell ref="C397:D397"/>
    <mergeCell ref="C402:D402"/>
    <mergeCell ref="C403:D403"/>
    <mergeCell ref="C404:D404"/>
    <mergeCell ref="C405:D405"/>
    <mergeCell ref="C406:D406"/>
    <mergeCell ref="C407:D407"/>
    <mergeCell ref="C408:D408"/>
    <mergeCell ref="C421:D421"/>
    <mergeCell ref="C422:D422"/>
    <mergeCell ref="C423:D423"/>
    <mergeCell ref="C424:D424"/>
    <mergeCell ref="C425:D425"/>
    <mergeCell ref="C426:D426"/>
    <mergeCell ref="C415:D415"/>
    <mergeCell ref="C416:D416"/>
    <mergeCell ref="C417:D417"/>
    <mergeCell ref="C418:D418"/>
    <mergeCell ref="C419:D419"/>
    <mergeCell ref="C420:D420"/>
    <mergeCell ref="C433:D433"/>
    <mergeCell ref="C434:D434"/>
    <mergeCell ref="C435:D435"/>
    <mergeCell ref="C436:D436"/>
    <mergeCell ref="C437:D437"/>
    <mergeCell ref="C438:D438"/>
    <mergeCell ref="C427:D427"/>
    <mergeCell ref="C428:D428"/>
    <mergeCell ref="C429:D429"/>
    <mergeCell ref="C430:D430"/>
    <mergeCell ref="C431:D431"/>
    <mergeCell ref="C432:D432"/>
    <mergeCell ref="C445:D445"/>
    <mergeCell ref="C446:D446"/>
    <mergeCell ref="C447:D447"/>
    <mergeCell ref="C448:D448"/>
    <mergeCell ref="C449:D449"/>
    <mergeCell ref="C450:D450"/>
    <mergeCell ref="C439:D439"/>
    <mergeCell ref="C440:D440"/>
    <mergeCell ref="C441:D441"/>
    <mergeCell ref="C442:D442"/>
    <mergeCell ref="C443:D443"/>
    <mergeCell ref="C444:D444"/>
    <mergeCell ref="C458:D458"/>
    <mergeCell ref="C459:D459"/>
    <mergeCell ref="C460:D460"/>
    <mergeCell ref="C461:D461"/>
    <mergeCell ref="C462:D462"/>
    <mergeCell ref="C463:D463"/>
    <mergeCell ref="C452:D452"/>
    <mergeCell ref="C453:D453"/>
    <mergeCell ref="C454:D454"/>
    <mergeCell ref="C455:D455"/>
    <mergeCell ref="C456:D456"/>
    <mergeCell ref="C457:D457"/>
    <mergeCell ref="C470:D470"/>
    <mergeCell ref="C471:D471"/>
    <mergeCell ref="C472:D472"/>
    <mergeCell ref="C473:D473"/>
    <mergeCell ref="C474:D474"/>
    <mergeCell ref="C475:D475"/>
    <mergeCell ref="C464:D464"/>
    <mergeCell ref="C465:D465"/>
    <mergeCell ref="C466:D466"/>
    <mergeCell ref="C467:D467"/>
    <mergeCell ref="C468:D468"/>
    <mergeCell ref="C469:D469"/>
    <mergeCell ref="C482:D482"/>
    <mergeCell ref="C483:D483"/>
    <mergeCell ref="C484:D484"/>
    <mergeCell ref="C485:D485"/>
    <mergeCell ref="C486:D486"/>
    <mergeCell ref="C487:D487"/>
    <mergeCell ref="C476:D476"/>
    <mergeCell ref="C477:D477"/>
    <mergeCell ref="C478:D478"/>
    <mergeCell ref="C479:D479"/>
    <mergeCell ref="C480:D480"/>
    <mergeCell ref="C481:D481"/>
    <mergeCell ref="C494:D494"/>
    <mergeCell ref="C495:D495"/>
    <mergeCell ref="C496:D496"/>
    <mergeCell ref="C497:D497"/>
    <mergeCell ref="C498:D498"/>
    <mergeCell ref="C499:D499"/>
    <mergeCell ref="C488:D488"/>
    <mergeCell ref="C489:D489"/>
    <mergeCell ref="C490:D490"/>
    <mergeCell ref="C491:D491"/>
    <mergeCell ref="C492:D492"/>
    <mergeCell ref="C493:D493"/>
    <mergeCell ref="C509:D509"/>
    <mergeCell ref="C510:D510"/>
    <mergeCell ref="C511:D511"/>
    <mergeCell ref="C512:D512"/>
    <mergeCell ref="C513:D513"/>
    <mergeCell ref="C514:D514"/>
    <mergeCell ref="C501:D501"/>
    <mergeCell ref="C503:D503"/>
    <mergeCell ref="C504:D504"/>
    <mergeCell ref="C505:D505"/>
    <mergeCell ref="C507:D507"/>
    <mergeCell ref="C508:D508"/>
    <mergeCell ref="C521:D521"/>
    <mergeCell ref="C522:D522"/>
    <mergeCell ref="C523:D523"/>
    <mergeCell ref="C524:D524"/>
    <mergeCell ref="C525:D525"/>
    <mergeCell ref="C526:D526"/>
    <mergeCell ref="C515:D515"/>
    <mergeCell ref="C516:D516"/>
    <mergeCell ref="C517:D517"/>
    <mergeCell ref="C518:D518"/>
    <mergeCell ref="C519:D519"/>
    <mergeCell ref="C520:D520"/>
    <mergeCell ref="C534:D534"/>
    <mergeCell ref="C535:D535"/>
    <mergeCell ref="C536:D536"/>
    <mergeCell ref="C537:D537"/>
    <mergeCell ref="C538:D538"/>
    <mergeCell ref="C539:D539"/>
    <mergeCell ref="C527:D527"/>
    <mergeCell ref="C528:D528"/>
    <mergeCell ref="C529:D529"/>
    <mergeCell ref="C530:D530"/>
    <mergeCell ref="C531:D531"/>
    <mergeCell ref="C533:D533"/>
    <mergeCell ref="C546:D546"/>
    <mergeCell ref="C547:D547"/>
    <mergeCell ref="C548:D548"/>
    <mergeCell ref="C549:D549"/>
    <mergeCell ref="C550:D550"/>
    <mergeCell ref="C551:D551"/>
    <mergeCell ref="C540:D540"/>
    <mergeCell ref="C541:D541"/>
    <mergeCell ref="C542:D542"/>
    <mergeCell ref="C543:D543"/>
    <mergeCell ref="C544:D544"/>
    <mergeCell ref="C545:D545"/>
    <mergeCell ref="C559:D559"/>
    <mergeCell ref="C561:D561"/>
    <mergeCell ref="C562:D562"/>
    <mergeCell ref="C564:D564"/>
    <mergeCell ref="C565:D565"/>
    <mergeCell ref="C566:D566"/>
    <mergeCell ref="C552:D552"/>
    <mergeCell ref="C553:D553"/>
    <mergeCell ref="C554:D554"/>
    <mergeCell ref="C555:D555"/>
    <mergeCell ref="C556:D556"/>
    <mergeCell ref="C558:D558"/>
    <mergeCell ref="C575:D575"/>
    <mergeCell ref="C576:D576"/>
    <mergeCell ref="C578:D578"/>
    <mergeCell ref="C579:D579"/>
    <mergeCell ref="C580:D580"/>
    <mergeCell ref="C581:D581"/>
    <mergeCell ref="C568:D568"/>
    <mergeCell ref="C569:D569"/>
    <mergeCell ref="C570:D570"/>
    <mergeCell ref="C571:D571"/>
    <mergeCell ref="C573:D573"/>
    <mergeCell ref="C574:D574"/>
    <mergeCell ref="C590:D590"/>
    <mergeCell ref="C591:D591"/>
    <mergeCell ref="C592:D592"/>
    <mergeCell ref="C593:D593"/>
    <mergeCell ref="C595:D595"/>
    <mergeCell ref="C596:D596"/>
    <mergeCell ref="C583:D583"/>
    <mergeCell ref="C584:D584"/>
    <mergeCell ref="C585:D585"/>
    <mergeCell ref="C586:D586"/>
    <mergeCell ref="C587:D587"/>
    <mergeCell ref="C589:D589"/>
    <mergeCell ref="C603:D603"/>
    <mergeCell ref="C604:D604"/>
    <mergeCell ref="C606:D606"/>
    <mergeCell ref="C607:D607"/>
    <mergeCell ref="C608:D608"/>
    <mergeCell ref="C609:D609"/>
    <mergeCell ref="C597:D597"/>
    <mergeCell ref="C598:D598"/>
    <mergeCell ref="C599:D599"/>
    <mergeCell ref="C600:D600"/>
    <mergeCell ref="C601:D601"/>
    <mergeCell ref="C602:D602"/>
    <mergeCell ref="C622:D622"/>
    <mergeCell ref="C623:D623"/>
    <mergeCell ref="C624:D624"/>
    <mergeCell ref="C625:D625"/>
    <mergeCell ref="C610:D610"/>
    <mergeCell ref="C611:D611"/>
    <mergeCell ref="C612:D612"/>
    <mergeCell ref="C613:D613"/>
    <mergeCell ref="C615:D615"/>
    <mergeCell ref="C617:D617"/>
    <mergeCell ref="C641:D641"/>
    <mergeCell ref="C642:D642"/>
    <mergeCell ref="C643:D643"/>
    <mergeCell ref="C644:D644"/>
    <mergeCell ref="C645:D645"/>
    <mergeCell ref="C646:D646"/>
    <mergeCell ref="C629:D629"/>
    <mergeCell ref="C631:D631"/>
    <mergeCell ref="C633:D633"/>
    <mergeCell ref="C635:D635"/>
    <mergeCell ref="C637:D637"/>
    <mergeCell ref="C638:D638"/>
    <mergeCell ref="C639:D639"/>
    <mergeCell ref="C640:D640"/>
    <mergeCell ref="C653:D653"/>
    <mergeCell ref="C654:D654"/>
    <mergeCell ref="C655:D655"/>
    <mergeCell ref="C656:D656"/>
    <mergeCell ref="C657:D657"/>
    <mergeCell ref="C658:D658"/>
    <mergeCell ref="C647:D647"/>
    <mergeCell ref="C648:D648"/>
    <mergeCell ref="C649:D649"/>
    <mergeCell ref="C650:D650"/>
    <mergeCell ref="C651:D651"/>
    <mergeCell ref="C652:D652"/>
    <mergeCell ref="C665:D665"/>
    <mergeCell ref="C666:D666"/>
    <mergeCell ref="C667:D667"/>
    <mergeCell ref="C668:D668"/>
    <mergeCell ref="C669:D669"/>
    <mergeCell ref="C670:D670"/>
    <mergeCell ref="C659:D659"/>
    <mergeCell ref="C660:D660"/>
    <mergeCell ref="C661:D661"/>
    <mergeCell ref="C662:D662"/>
    <mergeCell ref="C663:D663"/>
    <mergeCell ref="C664:D664"/>
    <mergeCell ref="C678:D678"/>
    <mergeCell ref="C679:D679"/>
    <mergeCell ref="C680:D680"/>
    <mergeCell ref="C681:D681"/>
    <mergeCell ref="C682:D682"/>
    <mergeCell ref="C684:D684"/>
    <mergeCell ref="C671:D671"/>
    <mergeCell ref="C672:D672"/>
    <mergeCell ref="C673:D673"/>
    <mergeCell ref="C674:D674"/>
    <mergeCell ref="C675:D675"/>
    <mergeCell ref="C677:D677"/>
    <mergeCell ref="C697:D697"/>
    <mergeCell ref="C698:D698"/>
    <mergeCell ref="C699:D699"/>
    <mergeCell ref="C700:D700"/>
    <mergeCell ref="C702:D702"/>
    <mergeCell ref="C703:D703"/>
    <mergeCell ref="C688:D688"/>
    <mergeCell ref="C689:D689"/>
    <mergeCell ref="C690:D690"/>
    <mergeCell ref="C691:D691"/>
    <mergeCell ref="C692:D692"/>
    <mergeCell ref="C693:D693"/>
    <mergeCell ref="C694:D694"/>
    <mergeCell ref="C696:D696"/>
    <mergeCell ref="C710:D710"/>
    <mergeCell ref="C711:D711"/>
    <mergeCell ref="C712:D712"/>
    <mergeCell ref="C713:D713"/>
    <mergeCell ref="C714:D714"/>
    <mergeCell ref="C715:D715"/>
    <mergeCell ref="C704:D704"/>
    <mergeCell ref="C705:D705"/>
    <mergeCell ref="C706:D706"/>
    <mergeCell ref="C707:D707"/>
    <mergeCell ref="C708:D708"/>
    <mergeCell ref="C709:D709"/>
    <mergeCell ref="C723:D723"/>
    <mergeCell ref="C724:D724"/>
    <mergeCell ref="C725:D725"/>
    <mergeCell ref="C726:D726"/>
    <mergeCell ref="C728:D728"/>
    <mergeCell ref="C729:D729"/>
    <mergeCell ref="C716:D716"/>
    <mergeCell ref="C717:D717"/>
    <mergeCell ref="C718:D718"/>
    <mergeCell ref="C719:D719"/>
    <mergeCell ref="C720:D720"/>
    <mergeCell ref="C722:D722"/>
    <mergeCell ref="C737:D737"/>
    <mergeCell ref="C738:D738"/>
    <mergeCell ref="C739:D739"/>
    <mergeCell ref="C740:D740"/>
    <mergeCell ref="C742:D742"/>
    <mergeCell ref="C743:D743"/>
    <mergeCell ref="C730:D730"/>
    <mergeCell ref="C732:D732"/>
    <mergeCell ref="C733:D733"/>
    <mergeCell ref="C734:D734"/>
    <mergeCell ref="C735:D735"/>
    <mergeCell ref="C736:D736"/>
    <mergeCell ref="C751:D751"/>
    <mergeCell ref="C752:D752"/>
    <mergeCell ref="C753:D753"/>
    <mergeCell ref="C754:D754"/>
    <mergeCell ref="C755:D755"/>
    <mergeCell ref="C756:D756"/>
    <mergeCell ref="C744:D744"/>
    <mergeCell ref="C745:D745"/>
    <mergeCell ref="C746:D746"/>
    <mergeCell ref="C747:D747"/>
    <mergeCell ref="C748:D748"/>
    <mergeCell ref="C749:D749"/>
    <mergeCell ref="C776:D776"/>
    <mergeCell ref="C778:D778"/>
    <mergeCell ref="C780:D780"/>
    <mergeCell ref="C782:D782"/>
    <mergeCell ref="C757:D757"/>
    <mergeCell ref="C758:D758"/>
    <mergeCell ref="C759:D759"/>
    <mergeCell ref="C763:D763"/>
    <mergeCell ref="C765:D765"/>
    <mergeCell ref="C766:D76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Starycha s. r. o. - Mikuláš Starycha</cp:lastModifiedBy>
  <dcterms:created xsi:type="dcterms:W3CDTF">2025-04-01T06:58:34Z</dcterms:created>
  <dcterms:modified xsi:type="dcterms:W3CDTF">2025-07-01T09:52:11Z</dcterms:modified>
</cp:coreProperties>
</file>